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AD66EC7-3280-4353-985E-5492A07B7FE0}" xr6:coauthVersionLast="47" xr6:coauthVersionMax="47" xr10:uidLastSave="{00000000-0000-0000-0000-000000000000}"/>
  <bookViews>
    <workbookView xWindow="3405" yWindow="0" windowWidth="20805" windowHeight="15150" tabRatio="883" xr2:uid="{00000000-000D-0000-FFFF-FFFF00000000}"/>
  </bookViews>
  <sheets>
    <sheet name="세입세출총괄표" sheetId="30" r:id="rId1"/>
  </sheets>
  <definedNames>
    <definedName name="_xlnm.Print_Area" localSheetId="0">세입세출총괄표!$A$1:$N$100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4" i="30" l="1"/>
  <c r="M75" i="30"/>
  <c r="M76" i="30"/>
  <c r="M77" i="30"/>
  <c r="M78" i="30"/>
  <c r="M79" i="30"/>
  <c r="M80" i="30"/>
  <c r="M81" i="30"/>
  <c r="M83" i="30"/>
  <c r="N83" i="30" s="1"/>
  <c r="M84" i="30"/>
  <c r="N84" i="30" s="1"/>
  <c r="M24" i="30"/>
  <c r="M25" i="30"/>
  <c r="M26" i="30"/>
  <c r="M27" i="30"/>
  <c r="M10" i="30"/>
  <c r="M11" i="30"/>
  <c r="M12" i="30"/>
  <c r="M13" i="30"/>
  <c r="M14" i="30"/>
  <c r="M15" i="30"/>
  <c r="M16" i="30"/>
  <c r="M17" i="30"/>
  <c r="M19" i="30"/>
  <c r="M20" i="30"/>
  <c r="M22" i="30"/>
  <c r="M23" i="30"/>
  <c r="M9" i="30"/>
  <c r="N77" i="30"/>
  <c r="N80" i="30"/>
  <c r="L98" i="30"/>
  <c r="L97" i="30" s="1"/>
  <c r="K98" i="30"/>
  <c r="K97" i="30" s="1"/>
  <c r="L95" i="30"/>
  <c r="K95" i="30"/>
  <c r="L90" i="30"/>
  <c r="K90" i="30"/>
  <c r="L82" i="30"/>
  <c r="M82" i="30" s="1"/>
  <c r="K82" i="30"/>
  <c r="L73" i="30"/>
  <c r="M73" i="30" s="1"/>
  <c r="K73" i="30"/>
  <c r="L55" i="30"/>
  <c r="K55" i="30"/>
  <c r="L34" i="30"/>
  <c r="M34" i="30" s="1"/>
  <c r="K34" i="30"/>
  <c r="L21" i="30"/>
  <c r="M21" i="30" s="1"/>
  <c r="K21" i="30"/>
  <c r="L18" i="30"/>
  <c r="M18" i="30" s="1"/>
  <c r="K18" i="30"/>
  <c r="L8" i="30"/>
  <c r="N81" i="30"/>
  <c r="M99" i="30"/>
  <c r="N99" i="30" s="1"/>
  <c r="M100" i="30"/>
  <c r="N100" i="30" s="1"/>
  <c r="N72" i="30" l="1"/>
  <c r="F97" i="30"/>
  <c r="F74" i="30"/>
  <c r="D73" i="30"/>
  <c r="G49" i="30"/>
  <c r="M40" i="30" l="1"/>
  <c r="N40" i="30" s="1"/>
  <c r="D8" i="30"/>
  <c r="E8" i="30"/>
  <c r="K8" i="30"/>
  <c r="F9" i="30"/>
  <c r="G9" i="30" s="1"/>
  <c r="N9" i="30"/>
  <c r="F10" i="30"/>
  <c r="G10" i="30" s="1"/>
  <c r="N10" i="30"/>
  <c r="F11" i="30"/>
  <c r="G11" i="30" s="1"/>
  <c r="N11" i="30"/>
  <c r="N12" i="30"/>
  <c r="G13" i="30"/>
  <c r="N14" i="30"/>
  <c r="G14" i="30"/>
  <c r="N15" i="30"/>
  <c r="G15" i="30"/>
  <c r="N16" i="30"/>
  <c r="G16" i="30"/>
  <c r="N17" i="30"/>
  <c r="G17" i="30"/>
  <c r="N18" i="30"/>
  <c r="G18" i="30"/>
  <c r="N19" i="30"/>
  <c r="G19" i="30"/>
  <c r="N20" i="30"/>
  <c r="G20" i="30"/>
  <c r="G21" i="30"/>
  <c r="N22" i="30"/>
  <c r="G22" i="30"/>
  <c r="N23" i="30"/>
  <c r="G23" i="30"/>
  <c r="N24" i="30"/>
  <c r="G24" i="30"/>
  <c r="N25" i="30"/>
  <c r="G25" i="30"/>
  <c r="N26" i="30"/>
  <c r="G26" i="30"/>
  <c r="N27" i="30"/>
  <c r="G27" i="30"/>
  <c r="G28" i="30"/>
  <c r="G34" i="30"/>
  <c r="G35" i="30"/>
  <c r="M35" i="30"/>
  <c r="N35" i="30" s="1"/>
  <c r="G36" i="30"/>
  <c r="M36" i="30"/>
  <c r="N36" i="30" s="1"/>
  <c r="G37" i="30"/>
  <c r="M37" i="30"/>
  <c r="N37" i="30" s="1"/>
  <c r="G38" i="30"/>
  <c r="M38" i="30"/>
  <c r="N38" i="30" s="1"/>
  <c r="G39" i="30"/>
  <c r="M39" i="30"/>
  <c r="N39" i="30" s="1"/>
  <c r="G40" i="30"/>
  <c r="G41" i="30"/>
  <c r="M41" i="30"/>
  <c r="N41" i="30" s="1"/>
  <c r="G42" i="30"/>
  <c r="M42" i="30"/>
  <c r="N42" i="30" s="1"/>
  <c r="G43" i="30"/>
  <c r="M43" i="30"/>
  <c r="N43" i="30" s="1"/>
  <c r="G44" i="30"/>
  <c r="M44" i="30"/>
  <c r="N44" i="30" s="1"/>
  <c r="G45" i="30"/>
  <c r="M45" i="30"/>
  <c r="N45" i="30" s="1"/>
  <c r="G46" i="30"/>
  <c r="M46" i="30"/>
  <c r="N46" i="30" s="1"/>
  <c r="G47" i="30"/>
  <c r="M47" i="30"/>
  <c r="N47" i="30" s="1"/>
  <c r="G48" i="30"/>
  <c r="M48" i="30"/>
  <c r="N48" i="30" s="1"/>
  <c r="M49" i="30"/>
  <c r="N49" i="30" s="1"/>
  <c r="F50" i="30"/>
  <c r="G50" i="30" s="1"/>
  <c r="M50" i="30"/>
  <c r="N50" i="30" s="1"/>
  <c r="F51" i="30"/>
  <c r="G51" i="30" s="1"/>
  <c r="M51" i="30"/>
  <c r="N51" i="30" s="1"/>
  <c r="F52" i="30"/>
  <c r="G52" i="30" s="1"/>
  <c r="M52" i="30"/>
  <c r="N52" i="30" s="1"/>
  <c r="F53" i="30"/>
  <c r="G53" i="30" s="1"/>
  <c r="M53" i="30"/>
  <c r="N53" i="30" s="1"/>
  <c r="D54" i="30"/>
  <c r="E54" i="30"/>
  <c r="M54" i="30"/>
  <c r="N54" i="30" s="1"/>
  <c r="F55" i="30"/>
  <c r="G55" i="30" s="1"/>
  <c r="D56" i="30"/>
  <c r="E56" i="30"/>
  <c r="M56" i="30"/>
  <c r="N56" i="30" s="1"/>
  <c r="F62" i="30"/>
  <c r="G62" i="30" s="1"/>
  <c r="M62" i="30"/>
  <c r="N62" i="30" s="1"/>
  <c r="M63" i="30"/>
  <c r="N63" i="30" s="1"/>
  <c r="D64" i="30"/>
  <c r="D63" i="30" s="1"/>
  <c r="E64" i="30"/>
  <c r="M64" i="30"/>
  <c r="N64" i="30" s="1"/>
  <c r="F65" i="30"/>
  <c r="G65" i="30" s="1"/>
  <c r="M65" i="30"/>
  <c r="N65" i="30" s="1"/>
  <c r="F66" i="30"/>
  <c r="G66" i="30" s="1"/>
  <c r="M66" i="30"/>
  <c r="N66" i="30" s="1"/>
  <c r="F67" i="30"/>
  <c r="G67" i="30" s="1"/>
  <c r="M67" i="30"/>
  <c r="N67" i="30" s="1"/>
  <c r="F68" i="30"/>
  <c r="G68" i="30" s="1"/>
  <c r="M68" i="30"/>
  <c r="N68" i="30" s="1"/>
  <c r="F69" i="30"/>
  <c r="G69" i="30" s="1"/>
  <c r="M69" i="30"/>
  <c r="N69" i="30"/>
  <c r="G70" i="30"/>
  <c r="M70" i="30"/>
  <c r="N70" i="30" s="1"/>
  <c r="F71" i="30"/>
  <c r="G71" i="30" s="1"/>
  <c r="N71" i="30"/>
  <c r="F72" i="30"/>
  <c r="G72" i="30" s="1"/>
  <c r="E73" i="30"/>
  <c r="F73" i="30" s="1"/>
  <c r="G73" i="30" s="1"/>
  <c r="N73" i="30"/>
  <c r="G74" i="30"/>
  <c r="N74" i="30"/>
  <c r="N75" i="30"/>
  <c r="D76" i="30"/>
  <c r="E76" i="30"/>
  <c r="N76" i="30"/>
  <c r="G77" i="30"/>
  <c r="F78" i="30"/>
  <c r="G78" i="30" s="1"/>
  <c r="N78" i="30"/>
  <c r="D79" i="30"/>
  <c r="E79" i="30"/>
  <c r="F79" i="30" s="1"/>
  <c r="G79" i="30" s="1"/>
  <c r="N79" i="30"/>
  <c r="F80" i="30"/>
  <c r="G80" i="30" s="1"/>
  <c r="D82" i="30"/>
  <c r="D81" i="30" s="1"/>
  <c r="E82" i="30"/>
  <c r="F82" i="30" s="1"/>
  <c r="G82" i="30" s="1"/>
  <c r="N82" i="30"/>
  <c r="F83" i="30"/>
  <c r="G83" i="30" s="1"/>
  <c r="F84" i="30"/>
  <c r="G84" i="30" s="1"/>
  <c r="F90" i="30"/>
  <c r="G90" i="30" s="1"/>
  <c r="M91" i="30"/>
  <c r="N91" i="30" s="1"/>
  <c r="M92" i="30"/>
  <c r="N92" i="30" s="1"/>
  <c r="N93" i="30"/>
  <c r="M94" i="30"/>
  <c r="N94" i="30" s="1"/>
  <c r="D95" i="30"/>
  <c r="D94" i="30" s="1"/>
  <c r="E95" i="30"/>
  <c r="E94" i="30" s="1"/>
  <c r="F96" i="30"/>
  <c r="G96" i="30" s="1"/>
  <c r="M96" i="30"/>
  <c r="N96" i="30" s="1"/>
  <c r="F98" i="30"/>
  <c r="G98" i="30" s="1"/>
  <c r="K7" i="30" l="1"/>
  <c r="M8" i="30"/>
  <c r="E12" i="30"/>
  <c r="E7" i="30" s="1"/>
  <c r="M98" i="30"/>
  <c r="N98" i="30" s="1"/>
  <c r="N8" i="30"/>
  <c r="M95" i="30"/>
  <c r="N95" i="30" s="1"/>
  <c r="M90" i="30"/>
  <c r="N90" i="30" s="1"/>
  <c r="F76" i="30"/>
  <c r="G76" i="30" s="1"/>
  <c r="F54" i="30"/>
  <c r="G54" i="30" s="1"/>
  <c r="M55" i="30"/>
  <c r="N55" i="30" s="1"/>
  <c r="F95" i="30"/>
  <c r="G95" i="30" s="1"/>
  <c r="E63" i="30"/>
  <c r="F63" i="30" s="1"/>
  <c r="G63" i="30" s="1"/>
  <c r="F64" i="30"/>
  <c r="G64" i="30" s="1"/>
  <c r="F94" i="30"/>
  <c r="G94" i="30" s="1"/>
  <c r="F56" i="30"/>
  <c r="G56" i="30" s="1"/>
  <c r="D12" i="30"/>
  <c r="F12" i="30" s="1"/>
  <c r="G12" i="30" s="1"/>
  <c r="K28" i="30"/>
  <c r="N34" i="30"/>
  <c r="M97" i="30"/>
  <c r="N97" i="30" s="1"/>
  <c r="L28" i="30"/>
  <c r="F8" i="30"/>
  <c r="G8" i="30" s="1"/>
  <c r="E81" i="30"/>
  <c r="F81" i="30" s="1"/>
  <c r="G81" i="30" s="1"/>
  <c r="L7" i="30" l="1"/>
  <c r="M7" i="30" s="1"/>
  <c r="N7" i="30" s="1"/>
  <c r="M28" i="30"/>
  <c r="N21" i="30"/>
  <c r="N28" i="30"/>
  <c r="E6" i="30"/>
  <c r="K6" i="30"/>
  <c r="D7" i="30"/>
  <c r="D6" i="30" s="1"/>
  <c r="L6" i="30" l="1"/>
  <c r="M6" i="30" s="1"/>
  <c r="N6" i="30" s="1"/>
  <c r="F6" i="30"/>
  <c r="G6" i="30" s="1"/>
  <c r="F7" i="30"/>
  <c r="G7" i="30" s="1"/>
</calcChain>
</file>

<file path=xl/sharedStrings.xml><?xml version="1.0" encoding="utf-8"?>
<sst xmlns="http://schemas.openxmlformats.org/spreadsheetml/2006/main" count="282" uniqueCount="160">
  <si>
    <t>(단위:원)</t>
    <phoneticPr fontId="4" type="noConversion"/>
  </si>
  <si>
    <t>세 입</t>
    <phoneticPr fontId="4" type="noConversion"/>
  </si>
  <si>
    <t>세 출</t>
  </si>
  <si>
    <t>과 목</t>
  </si>
  <si>
    <t>증감</t>
    <phoneticPr fontId="4" type="noConversion"/>
  </si>
  <si>
    <t>관</t>
  </si>
  <si>
    <t>항</t>
  </si>
  <si>
    <t>목</t>
  </si>
  <si>
    <t>(B-A)</t>
    <phoneticPr fontId="4" type="noConversion"/>
  </si>
  <si>
    <t>%</t>
  </si>
  <si>
    <t>(B-A)</t>
  </si>
  <si>
    <t>세입총액</t>
  </si>
  <si>
    <t>세출 총액</t>
    <phoneticPr fontId="4" type="noConversion"/>
  </si>
  <si>
    <t>보조금수입</t>
    <phoneticPr fontId="4" type="noConversion"/>
  </si>
  <si>
    <t>합계</t>
    <phoneticPr fontId="4" type="noConversion"/>
  </si>
  <si>
    <t>사무비</t>
  </si>
  <si>
    <t>보조금수입</t>
  </si>
  <si>
    <t>소계</t>
    <phoneticPr fontId="4" type="noConversion"/>
  </si>
  <si>
    <t>인건비</t>
  </si>
  <si>
    <t>소계</t>
  </si>
  <si>
    <t>기관운영비</t>
    <phoneticPr fontId="4" type="noConversion"/>
  </si>
  <si>
    <t>급 여</t>
  </si>
  <si>
    <t>전담인력인건비</t>
    <phoneticPr fontId="4" type="noConversion"/>
  </si>
  <si>
    <t>효도휴가비</t>
    <phoneticPr fontId="4" type="noConversion"/>
  </si>
  <si>
    <t>복지포인트</t>
    <phoneticPr fontId="4" type="noConversion"/>
  </si>
  <si>
    <t>가족수당</t>
    <phoneticPr fontId="4" type="noConversion"/>
  </si>
  <si>
    <t>노인사회
활동지원</t>
    <phoneticPr fontId="7" type="noConversion"/>
  </si>
  <si>
    <t>갈맷길이야기</t>
  </si>
  <si>
    <t>시간외수당</t>
  </si>
  <si>
    <t>복지포인트</t>
  </si>
  <si>
    <t>반짝이는도슨트</t>
  </si>
  <si>
    <t>퇴직적립금</t>
  </si>
  <si>
    <t>익사이팅동화구연</t>
  </si>
  <si>
    <t>사회보험부담금</t>
  </si>
  <si>
    <t>노노케어</t>
  </si>
  <si>
    <t>업무추진비</t>
    <phoneticPr fontId="4" type="noConversion"/>
  </si>
  <si>
    <t>도서관관리지원</t>
  </si>
  <si>
    <t>기관운영비</t>
  </si>
  <si>
    <t>실버안전순찰대</t>
  </si>
  <si>
    <t>회의비</t>
  </si>
  <si>
    <t>관공서도우미</t>
  </si>
  <si>
    <t>운영비</t>
    <phoneticPr fontId="4" type="noConversion"/>
  </si>
  <si>
    <t>게시판환경미화</t>
  </si>
  <si>
    <t>여비</t>
  </si>
  <si>
    <t>보육도우미</t>
  </si>
  <si>
    <t>수용비 및 수수료</t>
  </si>
  <si>
    <t>수영클린도우미</t>
  </si>
  <si>
    <t>공공요금</t>
  </si>
  <si>
    <t>클린버스정류장</t>
  </si>
  <si>
    <t>제세공과금</t>
  </si>
  <si>
    <t>스쿨존교통지킴이</t>
    <phoneticPr fontId="7" type="noConversion"/>
  </si>
  <si>
    <t>기타운영비</t>
    <phoneticPr fontId="4" type="noConversion"/>
  </si>
  <si>
    <t>근린공원수호대</t>
    <phoneticPr fontId="7" type="noConversion"/>
  </si>
  <si>
    <t>씨유클린자전거</t>
    <phoneticPr fontId="7" type="noConversion"/>
  </si>
  <si>
    <t>스쿨안전지킴이</t>
  </si>
  <si>
    <t>1석2조캠페인홍보단</t>
    <phoneticPr fontId="7" type="noConversion"/>
  </si>
  <si>
    <t>사업비</t>
    <phoneticPr fontId="4" type="noConversion"/>
  </si>
  <si>
    <t>시니어교통안전사업단</t>
  </si>
  <si>
    <t>공익활동</t>
    <phoneticPr fontId="4" type="noConversion"/>
  </si>
  <si>
    <t>학교급식도우미</t>
    <phoneticPr fontId="7" type="noConversion"/>
  </si>
  <si>
    <t>갈맷길이야기</t>
    <phoneticPr fontId="4" type="noConversion"/>
  </si>
  <si>
    <t>`</t>
    <phoneticPr fontId="7" type="noConversion"/>
  </si>
  <si>
    <t>보육시설지원</t>
  </si>
  <si>
    <t>장애인시설지원</t>
  </si>
  <si>
    <t>노인시설지원</t>
  </si>
  <si>
    <t>소방안전지킴이</t>
  </si>
  <si>
    <t>시니어컨설턴트</t>
  </si>
  <si>
    <t>시니어연금가이드</t>
    <phoneticPr fontId="7" type="noConversion"/>
  </si>
  <si>
    <t>시장형</t>
    <phoneticPr fontId="7" type="noConversion"/>
  </si>
  <si>
    <t>실버드림택배</t>
  </si>
  <si>
    <t>둘레도시락사업</t>
  </si>
  <si>
    <t>둘레커피사업</t>
  </si>
  <si>
    <t>둘레급식사업</t>
  </si>
  <si>
    <t>행복UP공동작업장</t>
  </si>
  <si>
    <t>보육시설지원</t>
    <phoneticPr fontId="4" type="noConversion"/>
  </si>
  <si>
    <t>사업수입</t>
  </si>
  <si>
    <t>합계</t>
  </si>
  <si>
    <t>장애인시설지원</t>
    <phoneticPr fontId="4" type="noConversion"/>
  </si>
  <si>
    <t>노인시설지원</t>
    <phoneticPr fontId="4" type="noConversion"/>
  </si>
  <si>
    <t>소방안전지킴이</t>
    <phoneticPr fontId="4" type="noConversion"/>
  </si>
  <si>
    <t>시니어컨설턴트</t>
    <phoneticPr fontId="7" type="noConversion"/>
  </si>
  <si>
    <t>시니어금융
서포터즈</t>
    <phoneticPr fontId="4" type="noConversion"/>
  </si>
  <si>
    <t>후원금수입</t>
  </si>
  <si>
    <t>비지정후원금수입</t>
  </si>
  <si>
    <t>전입금</t>
  </si>
  <si>
    <t>이월금</t>
  </si>
  <si>
    <t>전년도이월금
(수익금이월)</t>
  </si>
  <si>
    <t>전년도이월금
(비지정후원금)</t>
  </si>
  <si>
    <t>둘레도시락</t>
  </si>
  <si>
    <t>잡수입</t>
  </si>
  <si>
    <t>홍보사업</t>
  </si>
  <si>
    <t>기타잡수입</t>
  </si>
  <si>
    <t>기타예금이자수입</t>
  </si>
  <si>
    <t>예비비</t>
    <phoneticPr fontId="4" type="noConversion"/>
  </si>
  <si>
    <t>반환금</t>
    <phoneticPr fontId="4" type="noConversion"/>
  </si>
  <si>
    <t>온종일돌봄시설지원</t>
    <phoneticPr fontId="4" type="noConversion"/>
  </si>
  <si>
    <t>사회서비스</t>
    <phoneticPr fontId="7" type="noConversion"/>
  </si>
  <si>
    <t>일반사업비</t>
  </si>
  <si>
    <t>근린공원수호대</t>
  </si>
  <si>
    <t>씨유클린자전거</t>
  </si>
  <si>
    <t>수영방역지원사업단</t>
    <phoneticPr fontId="4" type="noConversion"/>
  </si>
  <si>
    <t>스쿨존교통지킴이</t>
  </si>
  <si>
    <t>1석2조캠페인홍보단</t>
  </si>
  <si>
    <t>둘레커피사업단</t>
  </si>
  <si>
    <t>둘레급식사업단</t>
  </si>
  <si>
    <t>실습지도사업</t>
  </si>
  <si>
    <t>전년도이월금
(지정후원금)</t>
  </si>
  <si>
    <t>전년도이월금
(법인전입금)</t>
  </si>
  <si>
    <t>전년도이월금
(법인전입금후원금)</t>
  </si>
  <si>
    <t>이월금</t>
    <phoneticPr fontId="3" type="noConversion"/>
  </si>
  <si>
    <t>시장형</t>
    <phoneticPr fontId="3" type="noConversion"/>
  </si>
  <si>
    <t>예비비 및
 기타</t>
    <phoneticPr fontId="7" type="noConversion"/>
  </si>
  <si>
    <t>시니어마을안전지킴이</t>
    <phoneticPr fontId="4" type="noConversion"/>
  </si>
  <si>
    <t>법인전입금</t>
    <phoneticPr fontId="3" type="noConversion"/>
  </si>
  <si>
    <t>소계</t>
    <phoneticPr fontId="3" type="noConversion"/>
  </si>
  <si>
    <t>전담인력
인건비</t>
    <phoneticPr fontId="4" type="noConversion"/>
  </si>
  <si>
    <t>학교급식도우미</t>
    <phoneticPr fontId="3" type="noConversion"/>
  </si>
  <si>
    <t>도로명홍보서포터즈</t>
    <phoneticPr fontId="3" type="noConversion"/>
  </si>
  <si>
    <t>청소용역사업단</t>
    <phoneticPr fontId="3" type="noConversion"/>
  </si>
  <si>
    <t>고유사업비</t>
    <phoneticPr fontId="3" type="noConversion"/>
  </si>
  <si>
    <t>도로명홍보서포터즈</t>
  </si>
  <si>
    <t>기타후생경비</t>
    <phoneticPr fontId="3" type="noConversion"/>
  </si>
  <si>
    <t>둘레4호점
(구포도서관구내식당)</t>
    <phoneticPr fontId="3" type="noConversion"/>
  </si>
  <si>
    <t>후원사업</t>
  </si>
  <si>
    <t>(시장형)</t>
    <phoneticPr fontId="7" type="noConversion"/>
  </si>
  <si>
    <t>전년도이월금(반환금)</t>
  </si>
  <si>
    <t>차량비</t>
    <phoneticPr fontId="3" type="noConversion"/>
  </si>
  <si>
    <t>실버불법카메라점검단</t>
  </si>
  <si>
    <t>(공익활동)</t>
    <phoneticPr fontId="3" type="noConversion"/>
  </si>
  <si>
    <t>(사회서비스형)</t>
    <phoneticPr fontId="3" type="noConversion"/>
  </si>
  <si>
    <t>총괄4-1</t>
    <phoneticPr fontId="4" type="noConversion"/>
  </si>
  <si>
    <t>총괄4-2</t>
    <phoneticPr fontId="4" type="noConversion"/>
  </si>
  <si>
    <t>총괄4-3</t>
    <phoneticPr fontId="4" type="noConversion"/>
  </si>
  <si>
    <t>총괄4-4</t>
    <phoneticPr fontId="4" type="noConversion"/>
  </si>
  <si>
    <t>에코프렌들리</t>
  </si>
  <si>
    <t>키오스크도우미</t>
  </si>
  <si>
    <t>청소용역사업단</t>
  </si>
  <si>
    <t>온종일돌봄시설지원</t>
  </si>
  <si>
    <t>수영방역지원사업단</t>
  </si>
  <si>
    <t>시니어마을안전지킴이</t>
  </si>
  <si>
    <t>시니어금융서포터즈</t>
  </si>
  <si>
    <t>시니어연금가이드</t>
  </si>
  <si>
    <t>둘레4호점
(구포도서관구내식당)</t>
  </si>
  <si>
    <t>과 목</t>
    <phoneticPr fontId="3" type="noConversion"/>
  </si>
  <si>
    <t>고유사업</t>
  </si>
  <si>
    <t>지정후원금수입</t>
    <phoneticPr fontId="3" type="noConversion"/>
  </si>
  <si>
    <t>둘레4호점</t>
  </si>
  <si>
    <t>학교급식도우미</t>
  </si>
  <si>
    <t>사업단관리비</t>
    <phoneticPr fontId="3" type="noConversion"/>
  </si>
  <si>
    <t>커피찌꺼기새활용</t>
    <phoneticPr fontId="3" type="noConversion"/>
  </si>
  <si>
    <t>인센티브</t>
    <phoneticPr fontId="3" type="noConversion"/>
  </si>
  <si>
    <t>성과금</t>
    <phoneticPr fontId="3" type="noConversion"/>
  </si>
  <si>
    <t>2023년
2차 추경(A)</t>
  </si>
  <si>
    <t>2023년
2차 추경(A)</t>
    <phoneticPr fontId="3" type="noConversion"/>
  </si>
  <si>
    <t>2023년
3차 추경(B)</t>
  </si>
  <si>
    <t>2023년
3차 추경(B)</t>
    <phoneticPr fontId="3" type="noConversion"/>
  </si>
  <si>
    <t>2023년 부산수영시니어클럽 3차추경 세입. 세출 총괄표</t>
  </si>
  <si>
    <t>2023년 부산수영시니어클럽 3차추경 세입. 세출 총괄표</t>
    <phoneticPr fontId="3" type="noConversion"/>
  </si>
  <si>
    <t>(단위 :원)</t>
    <phoneticPr fontId="4" type="noConversion"/>
  </si>
  <si>
    <t>불법촬영
예방모니터링사업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</si>
</sst>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.0%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sz val="10"/>
      <color indexed="9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name val="맑은 고딕"/>
      <family val="3"/>
      <charset val="129"/>
    </font>
    <font>
      <b/>
      <sz val="24"/>
      <color indexed="8"/>
      <name val="굴림"/>
      <family val="3"/>
      <charset val="129"/>
    </font>
    <font>
      <b/>
      <sz val="13"/>
      <color indexed="8"/>
      <name val="굴림"/>
      <family val="3"/>
      <charset val="129"/>
    </font>
    <font>
      <sz val="13"/>
      <name val="굴림"/>
      <family val="3"/>
      <charset val="129"/>
    </font>
    <font>
      <sz val="13"/>
      <color indexed="8"/>
      <name val="굴림"/>
      <family val="3"/>
      <charset val="129"/>
    </font>
    <font>
      <sz val="13"/>
      <color theme="1"/>
      <name val="굴림"/>
      <family val="3"/>
      <charset val="129"/>
    </font>
    <font>
      <b/>
      <sz val="13"/>
      <name val="굴림"/>
      <family val="3"/>
      <charset val="129"/>
    </font>
    <font>
      <sz val="13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41" fontId="8" fillId="0" borderId="0" xfId="1" applyFont="1" applyAlignment="1">
      <alignment horizontal="right" vertical="center"/>
    </xf>
    <xf numFmtId="41" fontId="11" fillId="0" borderId="0" xfId="1" applyFont="1">
      <alignment vertical="center"/>
    </xf>
    <xf numFmtId="41" fontId="11" fillId="0" borderId="3" xfId="1" applyFont="1" applyBorder="1">
      <alignment vertical="center"/>
    </xf>
    <xf numFmtId="41" fontId="11" fillId="0" borderId="5" xfId="1" applyFont="1" applyBorder="1">
      <alignment vertical="center"/>
    </xf>
    <xf numFmtId="41" fontId="11" fillId="0" borderId="8" xfId="1" applyFont="1" applyBorder="1">
      <alignment vertical="center"/>
    </xf>
    <xf numFmtId="41" fontId="11" fillId="0" borderId="0" xfId="1" applyFont="1" applyBorder="1">
      <alignment vertical="center"/>
    </xf>
    <xf numFmtId="41" fontId="11" fillId="0" borderId="2" xfId="1" applyFont="1" applyBorder="1">
      <alignment vertical="center"/>
    </xf>
    <xf numFmtId="41" fontId="11" fillId="0" borderId="7" xfId="1" applyFont="1" applyBorder="1">
      <alignment vertical="center"/>
    </xf>
    <xf numFmtId="41" fontId="9" fillId="0" borderId="0" xfId="1" applyFont="1" applyAlignment="1">
      <alignment horizontal="right" vertical="center"/>
    </xf>
    <xf numFmtId="41" fontId="2" fillId="0" borderId="0" xfId="1" applyFont="1">
      <alignment vertical="center"/>
    </xf>
    <xf numFmtId="41" fontId="2" fillId="3" borderId="0" xfId="1" applyFont="1" applyFill="1">
      <alignment vertical="center"/>
    </xf>
    <xf numFmtId="41" fontId="10" fillId="0" borderId="0" xfId="1" applyFont="1" applyAlignment="1">
      <alignment horizontal="right" vertical="center"/>
    </xf>
    <xf numFmtId="41" fontId="8" fillId="0" borderId="0" xfId="1" applyFont="1" applyBorder="1" applyAlignment="1">
      <alignment horizontal="right" vertical="center"/>
    </xf>
    <xf numFmtId="41" fontId="11" fillId="0" borderId="4" xfId="1" applyFont="1" applyBorder="1" applyAlignment="1">
      <alignment horizontal="center" vertical="center"/>
    </xf>
    <xf numFmtId="41" fontId="11" fillId="0" borderId="0" xfId="1" applyFont="1" applyAlignment="1">
      <alignment horizontal="center" vertical="center"/>
    </xf>
    <xf numFmtId="41" fontId="11" fillId="0" borderId="0" xfId="1" applyFont="1" applyAlignment="1">
      <alignment horizontal="right" vertical="center" wrapText="1"/>
    </xf>
    <xf numFmtId="41" fontId="4" fillId="0" borderId="0" xfId="1" applyFont="1">
      <alignment vertical="center"/>
    </xf>
    <xf numFmtId="41" fontId="11" fillId="0" borderId="2" xfId="1" applyFont="1" applyBorder="1" applyAlignment="1">
      <alignment horizontal="center" vertical="center"/>
    </xf>
    <xf numFmtId="41" fontId="11" fillId="0" borderId="1" xfId="1" applyFont="1" applyBorder="1" applyAlignment="1">
      <alignment horizontal="center" vertical="center"/>
    </xf>
    <xf numFmtId="41" fontId="11" fillId="0" borderId="2" xfId="1" applyFont="1" applyBorder="1" applyAlignment="1">
      <alignment horizontal="right" vertical="center" wrapText="1"/>
    </xf>
    <xf numFmtId="41" fontId="11" fillId="0" borderId="0" xfId="1" applyFont="1" applyBorder="1" applyAlignment="1">
      <alignment horizontal="right" vertical="center" wrapText="1"/>
    </xf>
    <xf numFmtId="41" fontId="11" fillId="0" borderId="7" xfId="1" applyFont="1" applyBorder="1" applyAlignment="1">
      <alignment horizontal="center" vertical="center"/>
    </xf>
    <xf numFmtId="41" fontId="11" fillId="0" borderId="6" xfId="1" applyFont="1" applyBorder="1" applyAlignment="1">
      <alignment horizontal="center" vertical="center"/>
    </xf>
    <xf numFmtId="41" fontId="11" fillId="0" borderId="7" xfId="1" applyFont="1" applyBorder="1" applyAlignment="1">
      <alignment horizontal="right" vertical="center" wrapText="1"/>
    </xf>
    <xf numFmtId="41" fontId="2" fillId="3" borderId="13" xfId="1" applyFont="1" applyFill="1" applyBorder="1">
      <alignment vertical="center"/>
    </xf>
    <xf numFmtId="41" fontId="6" fillId="0" borderId="0" xfId="1" applyFont="1" applyBorder="1" applyAlignment="1">
      <alignment horizontal="left" vertical="center"/>
    </xf>
    <xf numFmtId="41" fontId="6" fillId="0" borderId="0" xfId="1" applyFont="1" applyAlignment="1">
      <alignment horizontal="right" vertical="center"/>
    </xf>
    <xf numFmtId="41" fontId="2" fillId="3" borderId="0" xfId="1" applyFont="1" applyFill="1" applyBorder="1">
      <alignment vertical="center"/>
    </xf>
    <xf numFmtId="41" fontId="2" fillId="3" borderId="0" xfId="1" applyFont="1" applyFill="1" applyAlignment="1">
      <alignment vertical="center"/>
    </xf>
    <xf numFmtId="41" fontId="2" fillId="3" borderId="0" xfId="1" applyFont="1" applyFill="1" applyBorder="1" applyAlignment="1">
      <alignment vertical="center"/>
    </xf>
    <xf numFmtId="41" fontId="15" fillId="3" borderId="13" xfId="1" applyFont="1" applyFill="1" applyBorder="1" applyAlignment="1">
      <alignment horizontal="right" vertical="center" wrapText="1"/>
    </xf>
    <xf numFmtId="41" fontId="14" fillId="3" borderId="13" xfId="1" applyFont="1" applyFill="1" applyBorder="1" applyAlignment="1">
      <alignment horizontal="right" vertical="center" wrapText="1"/>
    </xf>
    <xf numFmtId="176" fontId="14" fillId="3" borderId="13" xfId="1" applyNumberFormat="1" applyFont="1" applyFill="1" applyBorder="1" applyAlignment="1">
      <alignment horizontal="right" vertical="center" wrapText="1"/>
    </xf>
    <xf numFmtId="176" fontId="14" fillId="3" borderId="16" xfId="1" applyNumberFormat="1" applyFont="1" applyFill="1" applyBorder="1" applyAlignment="1">
      <alignment horizontal="right" vertical="center" wrapText="1"/>
    </xf>
    <xf numFmtId="41" fontId="14" fillId="3" borderId="13" xfId="1" applyFont="1" applyFill="1" applyBorder="1" applyAlignment="1">
      <alignment horizontal="center" vertical="center" wrapText="1" shrinkToFit="1"/>
    </xf>
    <xf numFmtId="41" fontId="15" fillId="3" borderId="13" xfId="1" applyFont="1" applyFill="1" applyBorder="1" applyAlignment="1">
      <alignment horizontal="center" vertical="center" shrinkToFit="1"/>
    </xf>
    <xf numFmtId="41" fontId="16" fillId="3" borderId="13" xfId="1" applyFont="1" applyFill="1" applyBorder="1" applyAlignment="1">
      <alignment horizontal="right" vertical="center" wrapText="1"/>
    </xf>
    <xf numFmtId="41" fontId="15" fillId="3" borderId="14" xfId="1" applyFont="1" applyFill="1" applyBorder="1" applyAlignment="1">
      <alignment vertical="center" wrapText="1"/>
    </xf>
    <xf numFmtId="41" fontId="15" fillId="3" borderId="20" xfId="1" applyFont="1" applyFill="1" applyBorder="1" applyAlignment="1">
      <alignment vertical="center" wrapText="1"/>
    </xf>
    <xf numFmtId="41" fontId="15" fillId="3" borderId="17" xfId="1" applyFont="1" applyFill="1" applyBorder="1" applyAlignment="1">
      <alignment vertical="center" wrapText="1"/>
    </xf>
    <xf numFmtId="41" fontId="13" fillId="2" borderId="13" xfId="1" applyFont="1" applyFill="1" applyBorder="1" applyAlignment="1">
      <alignment horizontal="center" vertical="center" wrapText="1"/>
    </xf>
    <xf numFmtId="41" fontId="13" fillId="2" borderId="16" xfId="1" applyFont="1" applyFill="1" applyBorder="1" applyAlignment="1">
      <alignment horizontal="center" vertical="center" wrapText="1"/>
    </xf>
    <xf numFmtId="41" fontId="14" fillId="3" borderId="13" xfId="1" applyFont="1" applyFill="1" applyBorder="1" applyAlignment="1">
      <alignment horizontal="center" vertical="center" shrinkToFit="1"/>
    </xf>
    <xf numFmtId="41" fontId="13" fillId="2" borderId="12" xfId="1" applyFont="1" applyFill="1" applyBorder="1" applyAlignment="1">
      <alignment horizontal="center" vertical="center" wrapText="1"/>
    </xf>
    <xf numFmtId="41" fontId="15" fillId="3" borderId="13" xfId="1" applyFont="1" applyFill="1" applyBorder="1" applyAlignment="1">
      <alignment horizontal="center" vertical="center" wrapText="1"/>
    </xf>
    <xf numFmtId="41" fontId="14" fillId="3" borderId="13" xfId="1" applyFont="1" applyFill="1" applyBorder="1" applyAlignment="1">
      <alignment horizontal="center" vertical="center" wrapText="1"/>
    </xf>
    <xf numFmtId="41" fontId="16" fillId="3" borderId="13" xfId="1" applyFont="1" applyFill="1" applyBorder="1" applyAlignment="1">
      <alignment horizontal="center" vertical="center" shrinkToFit="1"/>
    </xf>
    <xf numFmtId="41" fontId="16" fillId="3" borderId="12" xfId="1" applyFont="1" applyFill="1" applyBorder="1" applyAlignment="1">
      <alignment horizontal="center" vertical="center"/>
    </xf>
    <xf numFmtId="41" fontId="14" fillId="3" borderId="20" xfId="1" applyFont="1" applyFill="1" applyBorder="1" applyAlignment="1">
      <alignment vertical="center" shrinkToFit="1"/>
    </xf>
    <xf numFmtId="41" fontId="15" fillId="3" borderId="13" xfId="1" applyFont="1" applyFill="1" applyBorder="1" applyAlignment="1">
      <alignment horizontal="center" vertical="center" wrapText="1" shrinkToFit="1"/>
    </xf>
    <xf numFmtId="41" fontId="15" fillId="3" borderId="12" xfId="1" applyFont="1" applyFill="1" applyBorder="1" applyAlignment="1">
      <alignment horizontal="center" vertical="center"/>
    </xf>
    <xf numFmtId="41" fontId="15" fillId="3" borderId="18" xfId="1" applyFont="1" applyFill="1" applyBorder="1" applyAlignment="1">
      <alignment horizontal="center" vertical="center"/>
    </xf>
    <xf numFmtId="41" fontId="15" fillId="3" borderId="13" xfId="1" applyFont="1" applyFill="1" applyBorder="1" applyAlignment="1">
      <alignment horizontal="right" vertical="center" wrapText="1" shrinkToFit="1"/>
    </xf>
    <xf numFmtId="41" fontId="15" fillId="3" borderId="17" xfId="1" applyFont="1" applyFill="1" applyBorder="1" applyAlignment="1">
      <alignment horizontal="center" vertical="center" wrapText="1"/>
    </xf>
    <xf numFmtId="41" fontId="14" fillId="3" borderId="17" xfId="1" applyFont="1" applyFill="1" applyBorder="1" applyAlignment="1">
      <alignment horizontal="center" vertical="center" shrinkToFit="1"/>
    </xf>
    <xf numFmtId="41" fontId="15" fillId="3" borderId="20" xfId="1" applyFont="1" applyFill="1" applyBorder="1" applyAlignment="1">
      <alignment horizontal="center" vertical="center" wrapText="1"/>
    </xf>
    <xf numFmtId="41" fontId="14" fillId="3" borderId="12" xfId="1" applyFont="1" applyFill="1" applyBorder="1" applyAlignment="1">
      <alignment horizontal="center" vertical="center" wrapText="1"/>
    </xf>
    <xf numFmtId="41" fontId="16" fillId="3" borderId="13" xfId="1" applyFont="1" applyFill="1" applyBorder="1" applyAlignment="1">
      <alignment horizontal="center" vertical="center" wrapText="1" shrinkToFit="1"/>
    </xf>
    <xf numFmtId="41" fontId="14" fillId="3" borderId="20" xfId="1" applyFont="1" applyFill="1" applyBorder="1" applyAlignment="1">
      <alignment vertical="center"/>
    </xf>
    <xf numFmtId="41" fontId="14" fillId="3" borderId="18" xfId="1" applyFont="1" applyFill="1" applyBorder="1" applyAlignment="1">
      <alignment vertical="center" wrapText="1"/>
    </xf>
    <xf numFmtId="41" fontId="14" fillId="3" borderId="19" xfId="1" applyFont="1" applyFill="1" applyBorder="1" applyAlignment="1">
      <alignment vertical="center" wrapText="1"/>
    </xf>
    <xf numFmtId="41" fontId="14" fillId="3" borderId="14" xfId="1" applyFont="1" applyFill="1" applyBorder="1" applyAlignment="1">
      <alignment vertical="center" shrinkToFit="1"/>
    </xf>
    <xf numFmtId="41" fontId="14" fillId="3" borderId="17" xfId="1" applyFont="1" applyFill="1" applyBorder="1" applyAlignment="1">
      <alignment vertical="center" shrinkToFit="1"/>
    </xf>
    <xf numFmtId="41" fontId="15" fillId="3" borderId="14" xfId="1" applyFont="1" applyFill="1" applyBorder="1" applyAlignment="1">
      <alignment vertical="center" shrinkToFit="1"/>
    </xf>
    <xf numFmtId="41" fontId="15" fillId="3" borderId="20" xfId="1" applyFont="1" applyFill="1" applyBorder="1" applyAlignment="1">
      <alignment vertical="center" shrinkToFit="1"/>
    </xf>
    <xf numFmtId="41" fontId="15" fillId="3" borderId="17" xfId="1" applyFont="1" applyFill="1" applyBorder="1" applyAlignment="1">
      <alignment vertical="center" shrinkToFit="1"/>
    </xf>
    <xf numFmtId="41" fontId="14" fillId="3" borderId="22" xfId="1" applyFont="1" applyFill="1" applyBorder="1" applyAlignment="1">
      <alignment horizontal="center" vertical="center" shrinkToFit="1"/>
    </xf>
    <xf numFmtId="41" fontId="15" fillId="3" borderId="22" xfId="1" applyFont="1" applyFill="1" applyBorder="1" applyAlignment="1">
      <alignment horizontal="right" vertical="center" wrapText="1"/>
    </xf>
    <xf numFmtId="41" fontId="14" fillId="3" borderId="22" xfId="1" applyFont="1" applyFill="1" applyBorder="1" applyAlignment="1">
      <alignment horizontal="right" vertical="center" wrapText="1"/>
    </xf>
    <xf numFmtId="176" fontId="14" fillId="3" borderId="22" xfId="1" applyNumberFormat="1" applyFont="1" applyFill="1" applyBorder="1" applyAlignment="1">
      <alignment horizontal="right" vertical="center" wrapText="1"/>
    </xf>
    <xf numFmtId="41" fontId="15" fillId="3" borderId="22" xfId="1" applyFont="1" applyFill="1" applyBorder="1" applyAlignment="1">
      <alignment horizontal="center" vertical="center" wrapText="1"/>
    </xf>
    <xf numFmtId="176" fontId="14" fillId="3" borderId="23" xfId="1" applyNumberFormat="1" applyFont="1" applyFill="1" applyBorder="1" applyAlignment="1">
      <alignment horizontal="right" vertical="center" wrapText="1"/>
    </xf>
    <xf numFmtId="41" fontId="14" fillId="3" borderId="4" xfId="1" applyFont="1" applyFill="1" applyBorder="1" applyAlignment="1">
      <alignment vertical="center" wrapText="1"/>
    </xf>
    <xf numFmtId="41" fontId="15" fillId="3" borderId="28" xfId="1" applyFont="1" applyFill="1" applyBorder="1" applyAlignment="1">
      <alignment vertical="center" wrapText="1"/>
    </xf>
    <xf numFmtId="41" fontId="14" fillId="3" borderId="18" xfId="1" applyFont="1" applyFill="1" applyBorder="1" applyAlignment="1">
      <alignment vertical="center"/>
    </xf>
    <xf numFmtId="41" fontId="14" fillId="3" borderId="19" xfId="1" applyFont="1" applyFill="1" applyBorder="1" applyAlignment="1">
      <alignment vertical="center"/>
    </xf>
    <xf numFmtId="41" fontId="14" fillId="3" borderId="24" xfId="1" applyFont="1" applyFill="1" applyBorder="1" applyAlignment="1">
      <alignment vertical="center"/>
    </xf>
    <xf numFmtId="41" fontId="15" fillId="3" borderId="15" xfId="1" applyFont="1" applyFill="1" applyBorder="1" applyAlignment="1">
      <alignment horizontal="center" vertical="center" shrinkToFit="1"/>
    </xf>
    <xf numFmtId="41" fontId="13" fillId="3" borderId="19" xfId="1" applyFont="1" applyFill="1" applyBorder="1" applyAlignment="1">
      <alignment horizontal="center" vertical="center" wrapText="1"/>
    </xf>
    <xf numFmtId="41" fontId="13" fillId="3" borderId="20" xfId="1" applyFont="1" applyFill="1" applyBorder="1" applyAlignment="1">
      <alignment horizontal="center" vertical="center" wrapText="1"/>
    </xf>
    <xf numFmtId="41" fontId="14" fillId="0" borderId="13" xfId="1" applyFont="1" applyBorder="1">
      <alignment vertical="center"/>
    </xf>
    <xf numFmtId="41" fontId="17" fillId="3" borderId="13" xfId="1" applyFont="1" applyFill="1" applyBorder="1" applyAlignment="1">
      <alignment horizontal="right" vertical="center" wrapText="1"/>
    </xf>
    <xf numFmtId="176" fontId="17" fillId="3" borderId="13" xfId="1" applyNumberFormat="1" applyFont="1" applyFill="1" applyBorder="1" applyAlignment="1">
      <alignment horizontal="right" vertical="center" wrapText="1"/>
    </xf>
    <xf numFmtId="176" fontId="17" fillId="3" borderId="16" xfId="1" applyNumberFormat="1" applyFont="1" applyFill="1" applyBorder="1" applyAlignment="1">
      <alignment horizontal="right" vertical="center" wrapText="1"/>
    </xf>
    <xf numFmtId="41" fontId="18" fillId="4" borderId="0" xfId="1" applyFont="1" applyFill="1">
      <alignment vertical="center"/>
    </xf>
    <xf numFmtId="0" fontId="16" fillId="3" borderId="20" xfId="0" applyFont="1" applyFill="1" applyBorder="1">
      <alignment vertical="center"/>
    </xf>
    <xf numFmtId="41" fontId="14" fillId="3" borderId="12" xfId="1" applyFont="1" applyFill="1" applyBorder="1" applyAlignment="1">
      <alignment horizontal="center" vertical="center"/>
    </xf>
    <xf numFmtId="41" fontId="14" fillId="0" borderId="20" xfId="1" applyFont="1" applyBorder="1">
      <alignment vertical="center"/>
    </xf>
    <xf numFmtId="41" fontId="16" fillId="3" borderId="20" xfId="1" applyFont="1" applyFill="1" applyBorder="1">
      <alignment vertical="center"/>
    </xf>
    <xf numFmtId="41" fontId="16" fillId="3" borderId="14" xfId="1" applyFont="1" applyFill="1" applyBorder="1">
      <alignment vertical="center"/>
    </xf>
    <xf numFmtId="41" fontId="15" fillId="0" borderId="13" xfId="1" applyFont="1" applyFill="1" applyBorder="1" applyAlignment="1">
      <alignment horizontal="center" vertical="center" shrinkToFit="1"/>
    </xf>
    <xf numFmtId="41" fontId="14" fillId="3" borderId="27" xfId="1" applyFont="1" applyFill="1" applyBorder="1" applyAlignment="1">
      <alignment vertical="center" wrapText="1"/>
    </xf>
    <xf numFmtId="41" fontId="14" fillId="3" borderId="28" xfId="1" applyFont="1" applyFill="1" applyBorder="1" applyAlignment="1">
      <alignment vertical="center"/>
    </xf>
    <xf numFmtId="41" fontId="14" fillId="0" borderId="24" xfId="1" applyFont="1" applyBorder="1" applyAlignment="1">
      <alignment horizontal="center" vertical="center"/>
    </xf>
    <xf numFmtId="41" fontId="14" fillId="0" borderId="18" xfId="1" applyFont="1" applyBorder="1" applyAlignment="1">
      <alignment horizontal="center" vertical="center"/>
    </xf>
    <xf numFmtId="41" fontId="14" fillId="3" borderId="6" xfId="1" applyFont="1" applyFill="1" applyBorder="1" applyAlignment="1">
      <alignment vertical="center" wrapText="1"/>
    </xf>
    <xf numFmtId="41" fontId="14" fillId="3" borderId="28" xfId="1" applyFont="1" applyFill="1" applyBorder="1" applyAlignment="1">
      <alignment vertical="center" shrinkToFit="1"/>
    </xf>
    <xf numFmtId="41" fontId="14" fillId="3" borderId="27" xfId="1" applyFont="1" applyFill="1" applyBorder="1" applyAlignment="1">
      <alignment vertical="center"/>
    </xf>
    <xf numFmtId="41" fontId="15" fillId="3" borderId="28" xfId="1" applyFont="1" applyFill="1" applyBorder="1" applyAlignment="1">
      <alignment vertical="center" shrinkToFit="1"/>
    </xf>
    <xf numFmtId="41" fontId="15" fillId="3" borderId="22" xfId="1" applyFont="1" applyFill="1" applyBorder="1" applyAlignment="1">
      <alignment horizontal="center" vertical="center" wrapText="1" shrinkToFit="1"/>
    </xf>
    <xf numFmtId="41" fontId="14" fillId="3" borderId="22" xfId="1" applyFont="1" applyFill="1" applyBorder="1" applyAlignment="1">
      <alignment horizontal="center" vertical="center" wrapText="1" shrinkToFit="1"/>
    </xf>
    <xf numFmtId="41" fontId="16" fillId="3" borderId="19" xfId="1" applyFont="1" applyFill="1" applyBorder="1">
      <alignment vertical="center"/>
    </xf>
    <xf numFmtId="41" fontId="16" fillId="3" borderId="22" xfId="1" applyFont="1" applyFill="1" applyBorder="1">
      <alignment vertical="center"/>
    </xf>
    <xf numFmtId="41" fontId="15" fillId="0" borderId="28" xfId="1" applyFont="1" applyFill="1" applyBorder="1" applyAlignment="1">
      <alignment vertical="center" shrinkToFit="1"/>
    </xf>
    <xf numFmtId="41" fontId="15" fillId="0" borderId="22" xfId="1" applyFont="1" applyFill="1" applyBorder="1" applyAlignment="1">
      <alignment horizontal="center" vertical="center" shrinkToFit="1"/>
    </xf>
    <xf numFmtId="176" fontId="14" fillId="3" borderId="21" xfId="1" applyNumberFormat="1" applyFont="1" applyFill="1" applyBorder="1" applyAlignment="1">
      <alignment horizontal="right" vertical="center" wrapText="1"/>
    </xf>
    <xf numFmtId="176" fontId="14" fillId="3" borderId="30" xfId="1" applyNumberFormat="1" applyFont="1" applyFill="1" applyBorder="1" applyAlignment="1">
      <alignment horizontal="right" vertical="center" wrapText="1"/>
    </xf>
    <xf numFmtId="41" fontId="14" fillId="3" borderId="13" xfId="1" applyFont="1" applyFill="1" applyBorder="1" applyAlignment="1">
      <alignment vertical="center" shrinkToFit="1"/>
    </xf>
    <xf numFmtId="41" fontId="14" fillId="3" borderId="13" xfId="1" applyFont="1" applyFill="1" applyBorder="1" applyAlignment="1">
      <alignment horizontal="center" vertical="center"/>
    </xf>
    <xf numFmtId="41" fontId="16" fillId="3" borderId="17" xfId="1" applyFont="1" applyFill="1" applyBorder="1">
      <alignment vertical="center"/>
    </xf>
    <xf numFmtId="41" fontId="16" fillId="3" borderId="24" xfId="1" applyFont="1" applyFill="1" applyBorder="1">
      <alignment vertical="center"/>
    </xf>
    <xf numFmtId="41" fontId="2" fillId="3" borderId="12" xfId="1" applyFont="1" applyFill="1" applyBorder="1">
      <alignment vertical="center"/>
    </xf>
    <xf numFmtId="41" fontId="15" fillId="0" borderId="13" xfId="1" applyFont="1" applyFill="1" applyBorder="1" applyAlignment="1">
      <alignment horizontal="right" vertical="center" wrapText="1"/>
    </xf>
    <xf numFmtId="41" fontId="14" fillId="3" borderId="15" xfId="1" applyFont="1" applyFill="1" applyBorder="1" applyAlignment="1">
      <alignment horizontal="center" vertical="center" wrapText="1" shrinkToFit="1"/>
    </xf>
    <xf numFmtId="41" fontId="15" fillId="3" borderId="26" xfId="1" applyFont="1" applyFill="1" applyBorder="1" applyAlignment="1">
      <alignment vertical="center" wrapText="1"/>
    </xf>
    <xf numFmtId="41" fontId="16" fillId="3" borderId="15" xfId="1" applyFont="1" applyFill="1" applyBorder="1" applyAlignment="1">
      <alignment horizontal="center" vertical="center" shrinkToFit="1"/>
    </xf>
    <xf numFmtId="41" fontId="14" fillId="3" borderId="24" xfId="1" applyFont="1" applyFill="1" applyBorder="1" applyAlignment="1">
      <alignment vertical="center" wrapText="1"/>
    </xf>
    <xf numFmtId="41" fontId="14" fillId="3" borderId="15" xfId="1" applyFont="1" applyFill="1" applyBorder="1" applyAlignment="1">
      <alignment horizontal="center" vertical="center" shrinkToFit="1"/>
    </xf>
    <xf numFmtId="41" fontId="16" fillId="3" borderId="15" xfId="1" applyFont="1" applyFill="1" applyBorder="1" applyAlignment="1">
      <alignment horizontal="center" vertical="center"/>
    </xf>
    <xf numFmtId="41" fontId="14" fillId="3" borderId="20" xfId="1" applyFont="1" applyFill="1" applyBorder="1" applyAlignment="1">
      <alignment horizontal="center" vertical="center"/>
    </xf>
    <xf numFmtId="41" fontId="14" fillId="3" borderId="15" xfId="1" applyFont="1" applyFill="1" applyBorder="1" applyAlignment="1">
      <alignment vertical="center" shrinkToFit="1"/>
    </xf>
    <xf numFmtId="41" fontId="14" fillId="3" borderId="29" xfId="1" applyFont="1" applyFill="1" applyBorder="1" applyAlignment="1">
      <alignment vertical="center" wrapText="1"/>
    </xf>
    <xf numFmtId="41" fontId="15" fillId="3" borderId="22" xfId="14" applyFont="1" applyFill="1" applyBorder="1" applyAlignment="1">
      <alignment horizontal="right" vertical="center" wrapText="1"/>
    </xf>
    <xf numFmtId="41" fontId="14" fillId="3" borderId="31" xfId="1" applyFont="1" applyFill="1" applyBorder="1" applyAlignment="1">
      <alignment horizontal="center" vertical="center" shrinkToFit="1"/>
    </xf>
    <xf numFmtId="41" fontId="14" fillId="0" borderId="20" xfId="1" applyFont="1" applyBorder="1" applyAlignment="1">
      <alignment horizontal="center" vertical="center"/>
    </xf>
    <xf numFmtId="0" fontId="16" fillId="3" borderId="17" xfId="0" applyFont="1" applyFill="1" applyBorder="1">
      <alignment vertical="center"/>
    </xf>
    <xf numFmtId="41" fontId="16" fillId="3" borderId="15" xfId="1" applyFont="1" applyFill="1" applyBorder="1" applyAlignment="1">
      <alignment horizontal="right" vertical="center" wrapText="1"/>
    </xf>
    <xf numFmtId="41" fontId="15" fillId="3" borderId="15" xfId="1" applyFont="1" applyFill="1" applyBorder="1" applyAlignment="1">
      <alignment horizontal="center" vertical="center" wrapText="1"/>
    </xf>
    <xf numFmtId="41" fontId="14" fillId="0" borderId="14" xfId="1" applyFont="1" applyBorder="1" applyAlignment="1">
      <alignment horizontal="center" vertical="center"/>
    </xf>
    <xf numFmtId="41" fontId="14" fillId="0" borderId="13" xfId="1" applyFont="1" applyBorder="1" applyAlignment="1">
      <alignment horizontal="right" vertical="center" wrapText="1"/>
    </xf>
    <xf numFmtId="41" fontId="13" fillId="3" borderId="14" xfId="1" applyFont="1" applyFill="1" applyBorder="1" applyAlignment="1">
      <alignment horizontal="center" vertical="center" wrapText="1"/>
    </xf>
    <xf numFmtId="41" fontId="14" fillId="3" borderId="14" xfId="1" applyFont="1" applyFill="1" applyBorder="1" applyAlignment="1">
      <alignment vertical="center"/>
    </xf>
    <xf numFmtId="41" fontId="14" fillId="0" borderId="13" xfId="1" applyFont="1" applyFill="1" applyBorder="1" applyAlignment="1">
      <alignment horizontal="right" vertical="center" wrapText="1"/>
    </xf>
    <xf numFmtId="0" fontId="16" fillId="3" borderId="14" xfId="0" applyFont="1" applyFill="1" applyBorder="1">
      <alignment vertical="center"/>
    </xf>
    <xf numFmtId="41" fontId="15" fillId="0" borderId="20" xfId="1" applyFont="1" applyFill="1" applyBorder="1" applyAlignment="1">
      <alignment vertical="center" wrapText="1"/>
    </xf>
    <xf numFmtId="41" fontId="15" fillId="0" borderId="28" xfId="1" applyFont="1" applyFill="1" applyBorder="1" applyAlignment="1">
      <alignment vertical="center" wrapText="1"/>
    </xf>
    <xf numFmtId="41" fontId="15" fillId="0" borderId="14" xfId="1" applyFont="1" applyFill="1" applyBorder="1" applyAlignment="1">
      <alignment vertical="center" shrinkToFit="1"/>
    </xf>
    <xf numFmtId="41" fontId="2" fillId="3" borderId="25" xfId="1" applyFont="1" applyFill="1" applyBorder="1">
      <alignment vertical="center"/>
    </xf>
    <xf numFmtId="41" fontId="2" fillId="3" borderId="22" xfId="1" applyFont="1" applyFill="1" applyBorder="1">
      <alignment vertical="center"/>
    </xf>
    <xf numFmtId="41" fontId="13" fillId="2" borderId="10" xfId="1" applyFont="1" applyFill="1" applyBorder="1" applyAlignment="1">
      <alignment horizontal="center" vertical="center" wrapText="1"/>
    </xf>
    <xf numFmtId="41" fontId="13" fillId="2" borderId="11" xfId="1" applyFont="1" applyFill="1" applyBorder="1" applyAlignment="1">
      <alignment horizontal="center" vertical="center" wrapText="1"/>
    </xf>
    <xf numFmtId="41" fontId="13" fillId="2" borderId="12" xfId="1" applyFont="1" applyFill="1" applyBorder="1" applyAlignment="1">
      <alignment horizontal="center" vertical="center" wrapText="1"/>
    </xf>
    <xf numFmtId="41" fontId="13" fillId="2" borderId="13" xfId="1" applyFont="1" applyFill="1" applyBorder="1" applyAlignment="1">
      <alignment horizontal="center" vertical="center" wrapText="1"/>
    </xf>
    <xf numFmtId="41" fontId="13" fillId="2" borderId="16" xfId="1" applyFont="1" applyFill="1" applyBorder="1" applyAlignment="1">
      <alignment horizontal="center" vertical="center" wrapText="1"/>
    </xf>
    <xf numFmtId="41" fontId="15" fillId="3" borderId="22" xfId="1" applyFont="1" applyFill="1" applyBorder="1" applyAlignment="1">
      <alignment horizontal="center" vertical="center" wrapText="1"/>
    </xf>
    <xf numFmtId="41" fontId="17" fillId="3" borderId="12" xfId="1" applyFont="1" applyFill="1" applyBorder="1" applyAlignment="1">
      <alignment horizontal="center" vertical="center" wrapText="1"/>
    </xf>
    <xf numFmtId="41" fontId="17" fillId="3" borderId="13" xfId="1" applyFont="1" applyFill="1" applyBorder="1" applyAlignment="1">
      <alignment horizontal="center" vertical="center" wrapText="1"/>
    </xf>
    <xf numFmtId="41" fontId="14" fillId="3" borderId="13" xfId="1" applyFont="1" applyFill="1" applyBorder="1" applyAlignment="1">
      <alignment horizontal="center" vertical="center" wrapText="1"/>
    </xf>
    <xf numFmtId="41" fontId="15" fillId="3" borderId="13" xfId="1" applyFont="1" applyFill="1" applyBorder="1" applyAlignment="1">
      <alignment horizontal="center" vertical="center" wrapText="1"/>
    </xf>
    <xf numFmtId="41" fontId="14" fillId="3" borderId="13" xfId="1" applyFont="1" applyFill="1" applyBorder="1" applyAlignment="1">
      <alignment horizontal="center" vertical="center"/>
    </xf>
    <xf numFmtId="41" fontId="12" fillId="0" borderId="0" xfId="1" applyFont="1" applyAlignment="1">
      <alignment horizontal="center" vertical="center"/>
    </xf>
    <xf numFmtId="41" fontId="13" fillId="2" borderId="9" xfId="1" applyFont="1" applyFill="1" applyBorder="1" applyAlignment="1">
      <alignment horizontal="center" vertical="center" wrapText="1"/>
    </xf>
    <xf numFmtId="41" fontId="15" fillId="3" borderId="13" xfId="1" applyFont="1" applyFill="1" applyBorder="1" applyAlignment="1">
      <alignment horizontal="center" vertical="center" shrinkToFit="1"/>
    </xf>
    <xf numFmtId="41" fontId="16" fillId="3" borderId="13" xfId="1" applyFont="1" applyFill="1" applyBorder="1" applyAlignment="1">
      <alignment horizontal="center" vertical="center" shrinkToFit="1"/>
    </xf>
    <xf numFmtId="41" fontId="15" fillId="3" borderId="15" xfId="1" applyFont="1" applyFill="1" applyBorder="1" applyAlignment="1">
      <alignment horizontal="center" vertical="center" wrapText="1" shrinkToFit="1"/>
    </xf>
    <xf numFmtId="41" fontId="15" fillId="3" borderId="31" xfId="1" applyFont="1" applyFill="1" applyBorder="1" applyAlignment="1">
      <alignment horizontal="center" vertical="center" wrapText="1" shrinkToFit="1"/>
    </xf>
    <xf numFmtId="41" fontId="15" fillId="3" borderId="13" xfId="1" applyFont="1" applyFill="1" applyBorder="1" applyAlignment="1">
      <alignment horizontal="center" vertical="center" wrapText="1" shrinkToFit="1"/>
    </xf>
    <xf numFmtId="41" fontId="15" fillId="3" borderId="21" xfId="1" applyFont="1" applyFill="1" applyBorder="1" applyAlignment="1">
      <alignment horizontal="center" vertical="center" shrinkToFit="1"/>
    </xf>
    <xf numFmtId="41" fontId="15" fillId="3" borderId="15" xfId="1" applyFont="1" applyFill="1" applyBorder="1" applyAlignment="1">
      <alignment horizontal="center" vertical="center" shrinkToFit="1"/>
    </xf>
  </cellXfs>
  <cellStyles count="29">
    <cellStyle name="백분율 10" xfId="4" xr:uid="{00000000-0005-0000-0000-000000000000}"/>
    <cellStyle name="쉼표 [0]" xfId="1" builtinId="6"/>
    <cellStyle name="쉼표 [0] 10" xfId="3" xr:uid="{00000000-0005-0000-0000-000002000000}"/>
    <cellStyle name="쉼표 [0] 10 10" xfId="26" xr:uid="{00000000-0005-0000-0000-000003000000}"/>
    <cellStyle name="쉼표 [0] 10 10 2" xfId="28" xr:uid="{00000000-0005-0000-0000-000004000000}"/>
    <cellStyle name="쉼표 [0] 10 146" xfId="27" xr:uid="{00000000-0005-0000-0000-000005000000}"/>
    <cellStyle name="쉼표 [0] 10 30" xfId="5" xr:uid="{00000000-0005-0000-0000-000006000000}"/>
    <cellStyle name="쉼표 [0] 10 31" xfId="7" xr:uid="{00000000-0005-0000-0000-000007000000}"/>
    <cellStyle name="쉼표 [0] 10 33" xfId="14" xr:uid="{00000000-0005-0000-0000-000008000000}"/>
    <cellStyle name="쉼표 [0] 10 34" xfId="16" xr:uid="{00000000-0005-0000-0000-000009000000}"/>
    <cellStyle name="쉼표 [0] 10 37" xfId="10" xr:uid="{00000000-0005-0000-0000-00000A000000}"/>
    <cellStyle name="쉼표 [0] 10 80" xfId="15" xr:uid="{00000000-0005-0000-0000-00000B000000}"/>
    <cellStyle name="쉼표 [0] 17" xfId="6" xr:uid="{00000000-0005-0000-0000-00000C000000}"/>
    <cellStyle name="쉼표 [0] 19" xfId="8" xr:uid="{00000000-0005-0000-0000-00000D000000}"/>
    <cellStyle name="쉼표 [0] 20" xfId="9" xr:uid="{00000000-0005-0000-0000-00000E000000}"/>
    <cellStyle name="쉼표 [0] 21" xfId="12" xr:uid="{00000000-0005-0000-0000-00000F000000}"/>
    <cellStyle name="쉼표 [0] 22" xfId="13" xr:uid="{00000000-0005-0000-0000-000010000000}"/>
    <cellStyle name="쉼표 [0] 23" xfId="17" xr:uid="{00000000-0005-0000-0000-000011000000}"/>
    <cellStyle name="쉼표 [0] 25" xfId="18" xr:uid="{00000000-0005-0000-0000-000012000000}"/>
    <cellStyle name="쉼표 [0] 32" xfId="11" xr:uid="{00000000-0005-0000-0000-000013000000}"/>
    <cellStyle name="쉼표 [0] 47 10" xfId="25" xr:uid="{00000000-0005-0000-0000-000014000000}"/>
    <cellStyle name="쉼표 [0] 8 53" xfId="24" xr:uid="{00000000-0005-0000-0000-000015000000}"/>
    <cellStyle name="표준" xfId="0" builtinId="0"/>
    <cellStyle name="표준 13 2" xfId="19" xr:uid="{00000000-0005-0000-0000-000017000000}"/>
    <cellStyle name="표준 15 2" xfId="20" xr:uid="{00000000-0005-0000-0000-000018000000}"/>
    <cellStyle name="표준 16 2" xfId="22" xr:uid="{00000000-0005-0000-0000-000019000000}"/>
    <cellStyle name="표준 2 2" xfId="23" xr:uid="{00000000-0005-0000-0000-00001A000000}"/>
    <cellStyle name="표준 21 2" xfId="21" xr:uid="{00000000-0005-0000-0000-00001B000000}"/>
    <cellStyle name="표준 4" xfId="2" xr:uid="{00000000-0005-0000-0000-00001C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A7FEC-32D7-4BF3-9D3A-08EFB64E517A}">
  <sheetPr>
    <tabColor rgb="FFFFFF00"/>
  </sheetPr>
  <dimension ref="A1:O245"/>
  <sheetViews>
    <sheetView tabSelected="1" view="pageBreakPreview" zoomScale="68" zoomScaleSheetLayoutView="68" workbookViewId="0">
      <selection activeCell="Q12" sqref="Q12"/>
    </sheetView>
  </sheetViews>
  <sheetFormatPr defaultRowHeight="16.5"/>
  <cols>
    <col min="1" max="2" width="13.25" style="15" customWidth="1"/>
    <col min="3" max="3" width="22.75" style="15" customWidth="1"/>
    <col min="4" max="5" width="20" style="16" customWidth="1"/>
    <col min="6" max="6" width="19.125" style="2" customWidth="1"/>
    <col min="7" max="7" width="14.5" style="2" customWidth="1"/>
    <col min="8" max="8" width="14" style="2" customWidth="1"/>
    <col min="9" max="9" width="14" style="15" customWidth="1"/>
    <col min="10" max="10" width="22.625" style="2" customWidth="1"/>
    <col min="11" max="11" width="19.125" style="2" customWidth="1"/>
    <col min="12" max="12" width="19.5" style="17" customWidth="1"/>
    <col min="13" max="13" width="19.125" style="2" customWidth="1"/>
    <col min="14" max="14" width="13.75" style="2" customWidth="1"/>
    <col min="15" max="16384" width="9" style="10"/>
  </cols>
  <sheetData>
    <row r="1" spans="1:14" ht="26.25" customHeight="1">
      <c r="A1" s="151" t="s">
        <v>157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20.100000000000001" customHeight="1" thickBot="1">
      <c r="A2" s="26" t="s">
        <v>130</v>
      </c>
      <c r="B2" s="1"/>
      <c r="C2" s="1"/>
      <c r="D2" s="9"/>
      <c r="E2" s="9"/>
      <c r="F2" s="9"/>
      <c r="G2" s="9"/>
      <c r="H2" s="1"/>
      <c r="I2" s="1"/>
      <c r="J2" s="1"/>
      <c r="K2" s="1"/>
      <c r="L2" s="12"/>
      <c r="M2" s="13"/>
      <c r="N2" s="27" t="s">
        <v>158</v>
      </c>
    </row>
    <row r="3" spans="1:14" ht="29.1" customHeight="1">
      <c r="A3" s="152" t="s">
        <v>1</v>
      </c>
      <c r="B3" s="140"/>
      <c r="C3" s="140"/>
      <c r="D3" s="140"/>
      <c r="E3" s="140"/>
      <c r="F3" s="140"/>
      <c r="G3" s="140"/>
      <c r="H3" s="140" t="s">
        <v>2</v>
      </c>
      <c r="I3" s="140"/>
      <c r="J3" s="140"/>
      <c r="K3" s="140"/>
      <c r="L3" s="140"/>
      <c r="M3" s="140"/>
      <c r="N3" s="141"/>
    </row>
    <row r="4" spans="1:14" ht="29.1" customHeight="1">
      <c r="A4" s="142" t="s">
        <v>143</v>
      </c>
      <c r="B4" s="143"/>
      <c r="C4" s="143"/>
      <c r="D4" s="143" t="s">
        <v>153</v>
      </c>
      <c r="E4" s="143" t="s">
        <v>155</v>
      </c>
      <c r="F4" s="143" t="s">
        <v>4</v>
      </c>
      <c r="G4" s="143"/>
      <c r="H4" s="143" t="s">
        <v>3</v>
      </c>
      <c r="I4" s="143"/>
      <c r="J4" s="143"/>
      <c r="K4" s="143" t="s">
        <v>152</v>
      </c>
      <c r="L4" s="143" t="s">
        <v>154</v>
      </c>
      <c r="M4" s="143" t="s">
        <v>4</v>
      </c>
      <c r="N4" s="144"/>
    </row>
    <row r="5" spans="1:14" ht="29.1" customHeight="1">
      <c r="A5" s="44" t="s">
        <v>5</v>
      </c>
      <c r="B5" s="41" t="s">
        <v>6</v>
      </c>
      <c r="C5" s="41" t="s">
        <v>7</v>
      </c>
      <c r="D5" s="143"/>
      <c r="E5" s="143"/>
      <c r="F5" s="41" t="s">
        <v>8</v>
      </c>
      <c r="G5" s="41" t="s">
        <v>9</v>
      </c>
      <c r="H5" s="41" t="s">
        <v>5</v>
      </c>
      <c r="I5" s="41" t="s">
        <v>6</v>
      </c>
      <c r="J5" s="41" t="s">
        <v>7</v>
      </c>
      <c r="K5" s="143"/>
      <c r="L5" s="143"/>
      <c r="M5" s="41" t="s">
        <v>10</v>
      </c>
      <c r="N5" s="42" t="s">
        <v>9</v>
      </c>
    </row>
    <row r="6" spans="1:14" s="85" customFormat="1" ht="36" customHeight="1">
      <c r="A6" s="146" t="s">
        <v>11</v>
      </c>
      <c r="B6" s="147"/>
      <c r="C6" s="147"/>
      <c r="D6" s="82">
        <f>SUM(D7+D63+D76+D79+D81+D94)</f>
        <v>9834469316</v>
      </c>
      <c r="E6" s="82">
        <f>SUM(E7+E63+E76+E79+E81+E94)</f>
        <v>9881718067</v>
      </c>
      <c r="F6" s="82">
        <f>SUM(E6-D6)</f>
        <v>47248751</v>
      </c>
      <c r="G6" s="83">
        <f>SUM(F6/D6)</f>
        <v>4.8044027066238906E-3</v>
      </c>
      <c r="H6" s="147" t="s">
        <v>12</v>
      </c>
      <c r="I6" s="147"/>
      <c r="J6" s="147"/>
      <c r="K6" s="82">
        <f>SUM(K7+K28+K97)</f>
        <v>9834469316</v>
      </c>
      <c r="L6" s="82">
        <f>SUM(L7+L28+L97)</f>
        <v>9881718067</v>
      </c>
      <c r="M6" s="82">
        <f>SUM(L6-K6)</f>
        <v>47248751</v>
      </c>
      <c r="N6" s="84">
        <f>SUM(M6/K6)</f>
        <v>4.8044027066238906E-3</v>
      </c>
    </row>
    <row r="7" spans="1:14" ht="36" customHeight="1">
      <c r="A7" s="57" t="s">
        <v>13</v>
      </c>
      <c r="B7" s="148" t="s">
        <v>14</v>
      </c>
      <c r="C7" s="148"/>
      <c r="D7" s="32">
        <f>SUM(D8+D12)</f>
        <v>8164163000</v>
      </c>
      <c r="E7" s="32">
        <f>SUM(E8+E12)</f>
        <v>8164163000</v>
      </c>
      <c r="F7" s="32">
        <f t="shared" ref="F7:F12" si="0">E7-D7</f>
        <v>0</v>
      </c>
      <c r="G7" s="33">
        <f t="shared" ref="G7:G12" si="1">SUM(F7/D7)</f>
        <v>0</v>
      </c>
      <c r="H7" s="45" t="s">
        <v>15</v>
      </c>
      <c r="I7" s="149" t="s">
        <v>14</v>
      </c>
      <c r="J7" s="149"/>
      <c r="K7" s="31">
        <f>SUM(K8+K18+K21)</f>
        <v>368411650</v>
      </c>
      <c r="L7" s="31">
        <f>SUM(L8+L18+L21)</f>
        <v>373411650</v>
      </c>
      <c r="M7" s="32">
        <f>L7-K7</f>
        <v>5000000</v>
      </c>
      <c r="N7" s="34">
        <f t="shared" ref="N7:N28" si="2">SUM(M7/K7)</f>
        <v>1.3571774942513354E-2</v>
      </c>
    </row>
    <row r="8" spans="1:14" ht="36" customHeight="1">
      <c r="A8" s="60" t="s">
        <v>61</v>
      </c>
      <c r="B8" s="46" t="s">
        <v>16</v>
      </c>
      <c r="C8" s="46" t="s">
        <v>17</v>
      </c>
      <c r="D8" s="32">
        <f>SUM(D9:D11)</f>
        <v>768835000</v>
      </c>
      <c r="E8" s="133">
        <f>SUM(E9:E11)</f>
        <v>768835000</v>
      </c>
      <c r="F8" s="32">
        <f t="shared" si="0"/>
        <v>0</v>
      </c>
      <c r="G8" s="33">
        <f t="shared" si="1"/>
        <v>0</v>
      </c>
      <c r="H8" s="38"/>
      <c r="I8" s="45" t="s">
        <v>18</v>
      </c>
      <c r="J8" s="45" t="s">
        <v>19</v>
      </c>
      <c r="K8" s="31">
        <f>SUM(K9:K17)</f>
        <v>304606987</v>
      </c>
      <c r="L8" s="31">
        <f>SUM(L9:L17)</f>
        <v>310759972</v>
      </c>
      <c r="M8" s="32">
        <f>L8-K8</f>
        <v>6152985</v>
      </c>
      <c r="N8" s="34">
        <f t="shared" si="2"/>
        <v>2.0199750047099216E-2</v>
      </c>
    </row>
    <row r="9" spans="1:14" ht="36" customHeight="1">
      <c r="A9" s="61"/>
      <c r="B9" s="150"/>
      <c r="C9" s="36" t="s">
        <v>20</v>
      </c>
      <c r="D9" s="31">
        <v>364375000</v>
      </c>
      <c r="E9" s="31">
        <v>364375000</v>
      </c>
      <c r="F9" s="32">
        <f t="shared" si="0"/>
        <v>0</v>
      </c>
      <c r="G9" s="33">
        <f t="shared" si="1"/>
        <v>0</v>
      </c>
      <c r="H9" s="39"/>
      <c r="I9" s="38"/>
      <c r="J9" s="45" t="s">
        <v>21</v>
      </c>
      <c r="K9" s="31">
        <v>226148420</v>
      </c>
      <c r="L9" s="113">
        <v>228567100</v>
      </c>
      <c r="M9" s="32">
        <f>L9-K9</f>
        <v>2418680</v>
      </c>
      <c r="N9" s="34">
        <f t="shared" si="2"/>
        <v>1.0695100147062712E-2</v>
      </c>
    </row>
    <row r="10" spans="1:14" ht="36" customHeight="1">
      <c r="A10" s="61"/>
      <c r="B10" s="150"/>
      <c r="C10" s="36" t="s">
        <v>22</v>
      </c>
      <c r="D10" s="31">
        <v>403760000</v>
      </c>
      <c r="E10" s="31">
        <v>403760000</v>
      </c>
      <c r="F10" s="32">
        <f t="shared" si="0"/>
        <v>0</v>
      </c>
      <c r="G10" s="33">
        <f t="shared" si="1"/>
        <v>0</v>
      </c>
      <c r="H10" s="39"/>
      <c r="I10" s="39"/>
      <c r="J10" s="45" t="s">
        <v>23</v>
      </c>
      <c r="K10" s="31">
        <v>22624380</v>
      </c>
      <c r="L10" s="113">
        <v>22779720</v>
      </c>
      <c r="M10" s="32">
        <f t="shared" ref="M10:M27" si="3">L10-K10</f>
        <v>155340</v>
      </c>
      <c r="N10" s="34">
        <f t="shared" si="2"/>
        <v>6.8660445059709925E-3</v>
      </c>
    </row>
    <row r="11" spans="1:14" ht="36" customHeight="1">
      <c r="A11" s="61"/>
      <c r="B11" s="150"/>
      <c r="C11" s="36" t="s">
        <v>24</v>
      </c>
      <c r="D11" s="31">
        <v>700000</v>
      </c>
      <c r="E11" s="31">
        <v>700000</v>
      </c>
      <c r="F11" s="32">
        <f t="shared" si="0"/>
        <v>0</v>
      </c>
      <c r="G11" s="33">
        <f t="shared" si="1"/>
        <v>0</v>
      </c>
      <c r="H11" s="39"/>
      <c r="I11" s="39"/>
      <c r="J11" s="45" t="s">
        <v>25</v>
      </c>
      <c r="K11" s="31">
        <v>2757880</v>
      </c>
      <c r="L11" s="113">
        <v>2757880</v>
      </c>
      <c r="M11" s="32">
        <f t="shared" si="3"/>
        <v>0</v>
      </c>
      <c r="N11" s="34">
        <f t="shared" si="2"/>
        <v>0</v>
      </c>
    </row>
    <row r="12" spans="1:14" ht="36" customHeight="1">
      <c r="A12" s="61"/>
      <c r="B12" s="46" t="s">
        <v>26</v>
      </c>
      <c r="C12" s="43" t="s">
        <v>114</v>
      </c>
      <c r="D12" s="31">
        <f>SUM(D13:D62)</f>
        <v>7395328000</v>
      </c>
      <c r="E12" s="31">
        <f>SUM(E13:E62)</f>
        <v>7395328000</v>
      </c>
      <c r="F12" s="32">
        <f t="shared" si="0"/>
        <v>0</v>
      </c>
      <c r="G12" s="33">
        <f t="shared" si="1"/>
        <v>0</v>
      </c>
      <c r="H12" s="39"/>
      <c r="I12" s="39"/>
      <c r="J12" s="45" t="s">
        <v>28</v>
      </c>
      <c r="K12" s="31">
        <v>2736000</v>
      </c>
      <c r="L12" s="113">
        <v>2736000</v>
      </c>
      <c r="M12" s="32">
        <f t="shared" si="3"/>
        <v>0</v>
      </c>
      <c r="N12" s="34">
        <f t="shared" si="2"/>
        <v>0</v>
      </c>
    </row>
    <row r="13" spans="1:14" ht="36" customHeight="1">
      <c r="A13" s="61"/>
      <c r="B13" s="109" t="s">
        <v>128</v>
      </c>
      <c r="C13" s="43" t="s">
        <v>27</v>
      </c>
      <c r="D13" s="32">
        <v>189000000</v>
      </c>
      <c r="E13" s="32">
        <v>189000000</v>
      </c>
      <c r="F13" s="32">
        <v>0</v>
      </c>
      <c r="G13" s="33">
        <f t="shared" ref="G13:G28" si="4">SUM(F13/D13)</f>
        <v>0</v>
      </c>
      <c r="H13" s="39"/>
      <c r="I13" s="39"/>
      <c r="J13" s="45" t="s">
        <v>151</v>
      </c>
      <c r="K13" s="31">
        <v>0</v>
      </c>
      <c r="L13" s="113">
        <v>4077400</v>
      </c>
      <c r="M13" s="32">
        <f t="shared" si="3"/>
        <v>4077400</v>
      </c>
      <c r="N13" s="34">
        <v>1</v>
      </c>
    </row>
    <row r="14" spans="1:14" ht="36" customHeight="1">
      <c r="A14" s="61"/>
      <c r="B14" s="134"/>
      <c r="C14" s="43" t="s">
        <v>30</v>
      </c>
      <c r="D14" s="32">
        <v>94500000</v>
      </c>
      <c r="E14" s="32">
        <v>94500000</v>
      </c>
      <c r="F14" s="32">
        <v>0</v>
      </c>
      <c r="G14" s="33">
        <f t="shared" si="4"/>
        <v>0</v>
      </c>
      <c r="H14" s="39"/>
      <c r="I14" s="39"/>
      <c r="J14" s="45" t="s">
        <v>29</v>
      </c>
      <c r="K14" s="31">
        <v>700000</v>
      </c>
      <c r="L14" s="113">
        <v>700000</v>
      </c>
      <c r="M14" s="32">
        <f t="shared" si="3"/>
        <v>0</v>
      </c>
      <c r="N14" s="34">
        <f t="shared" si="2"/>
        <v>0</v>
      </c>
    </row>
    <row r="15" spans="1:14" ht="36" customHeight="1">
      <c r="A15" s="61"/>
      <c r="B15" s="59"/>
      <c r="C15" s="43" t="s">
        <v>32</v>
      </c>
      <c r="D15" s="37">
        <v>37800000</v>
      </c>
      <c r="E15" s="37">
        <v>37800000</v>
      </c>
      <c r="F15" s="32">
        <v>0</v>
      </c>
      <c r="G15" s="33">
        <f t="shared" si="4"/>
        <v>0</v>
      </c>
      <c r="H15" s="39"/>
      <c r="I15" s="39"/>
      <c r="J15" s="45" t="s">
        <v>31</v>
      </c>
      <c r="K15" s="31">
        <v>21888890</v>
      </c>
      <c r="L15" s="113">
        <v>20887855</v>
      </c>
      <c r="M15" s="32">
        <f t="shared" si="3"/>
        <v>-1001035</v>
      </c>
      <c r="N15" s="34">
        <f t="shared" si="2"/>
        <v>-4.5732561130326845E-2</v>
      </c>
    </row>
    <row r="16" spans="1:14" ht="36" customHeight="1">
      <c r="A16" s="61"/>
      <c r="B16" s="59"/>
      <c r="C16" s="47" t="s">
        <v>34</v>
      </c>
      <c r="D16" s="37">
        <v>126000000</v>
      </c>
      <c r="E16" s="37">
        <v>126000000</v>
      </c>
      <c r="F16" s="32">
        <v>0</v>
      </c>
      <c r="G16" s="33">
        <f t="shared" si="4"/>
        <v>0</v>
      </c>
      <c r="H16" s="39"/>
      <c r="I16" s="39"/>
      <c r="J16" s="45" t="s">
        <v>33</v>
      </c>
      <c r="K16" s="31">
        <v>27331417</v>
      </c>
      <c r="L16" s="113">
        <v>27331417</v>
      </c>
      <c r="M16" s="32">
        <f t="shared" si="3"/>
        <v>0</v>
      </c>
      <c r="N16" s="34">
        <f t="shared" si="2"/>
        <v>0</v>
      </c>
    </row>
    <row r="17" spans="1:14" ht="36" customHeight="1">
      <c r="A17" s="61"/>
      <c r="B17" s="59"/>
      <c r="C17" s="47" t="s">
        <v>36</v>
      </c>
      <c r="D17" s="37">
        <v>151200000</v>
      </c>
      <c r="E17" s="37">
        <v>151200000</v>
      </c>
      <c r="F17" s="32">
        <v>0</v>
      </c>
      <c r="G17" s="33">
        <f t="shared" si="4"/>
        <v>0</v>
      </c>
      <c r="H17" s="39"/>
      <c r="I17" s="54"/>
      <c r="J17" s="45" t="s">
        <v>121</v>
      </c>
      <c r="K17" s="31">
        <v>420000</v>
      </c>
      <c r="L17" s="113">
        <v>922600</v>
      </c>
      <c r="M17" s="32">
        <f t="shared" si="3"/>
        <v>502600</v>
      </c>
      <c r="N17" s="34">
        <f t="shared" si="2"/>
        <v>1.1966666666666668</v>
      </c>
    </row>
    <row r="18" spans="1:14" ht="36" customHeight="1">
      <c r="A18" s="61"/>
      <c r="B18" s="59"/>
      <c r="C18" s="47" t="s">
        <v>38</v>
      </c>
      <c r="D18" s="37">
        <v>94500000</v>
      </c>
      <c r="E18" s="37">
        <v>94500000</v>
      </c>
      <c r="F18" s="32"/>
      <c r="G18" s="33">
        <f t="shared" si="4"/>
        <v>0</v>
      </c>
      <c r="H18" s="39"/>
      <c r="I18" s="45" t="s">
        <v>35</v>
      </c>
      <c r="J18" s="45" t="s">
        <v>19</v>
      </c>
      <c r="K18" s="31">
        <f>SUM(K19:K20)</f>
        <v>500000</v>
      </c>
      <c r="L18" s="31">
        <f>SUM(L19:L20)</f>
        <v>500000</v>
      </c>
      <c r="M18" s="32">
        <f t="shared" si="3"/>
        <v>0</v>
      </c>
      <c r="N18" s="34">
        <f t="shared" si="2"/>
        <v>0</v>
      </c>
    </row>
    <row r="19" spans="1:14" ht="36" customHeight="1">
      <c r="A19" s="61"/>
      <c r="B19" s="59"/>
      <c r="C19" s="47" t="s">
        <v>40</v>
      </c>
      <c r="D19" s="37">
        <v>236250000</v>
      </c>
      <c r="E19" s="37">
        <v>236250000</v>
      </c>
      <c r="F19" s="32">
        <v>0</v>
      </c>
      <c r="G19" s="33">
        <f t="shared" si="4"/>
        <v>0</v>
      </c>
      <c r="H19" s="39"/>
      <c r="I19" s="38"/>
      <c r="J19" s="45" t="s">
        <v>37</v>
      </c>
      <c r="K19" s="31">
        <v>100000</v>
      </c>
      <c r="L19" s="113">
        <v>100000</v>
      </c>
      <c r="M19" s="32">
        <f t="shared" si="3"/>
        <v>0</v>
      </c>
      <c r="N19" s="34">
        <f t="shared" si="2"/>
        <v>0</v>
      </c>
    </row>
    <row r="20" spans="1:14" ht="36" customHeight="1">
      <c r="A20" s="61"/>
      <c r="B20" s="59"/>
      <c r="C20" s="47" t="s">
        <v>42</v>
      </c>
      <c r="D20" s="37">
        <v>346500000</v>
      </c>
      <c r="E20" s="37">
        <v>346500000</v>
      </c>
      <c r="F20" s="32">
        <v>0</v>
      </c>
      <c r="G20" s="33">
        <f t="shared" si="4"/>
        <v>0</v>
      </c>
      <c r="H20" s="39"/>
      <c r="I20" s="40"/>
      <c r="J20" s="45" t="s">
        <v>39</v>
      </c>
      <c r="K20" s="31">
        <v>400000</v>
      </c>
      <c r="L20" s="113">
        <v>400000</v>
      </c>
      <c r="M20" s="32">
        <f t="shared" si="3"/>
        <v>0</v>
      </c>
      <c r="N20" s="34">
        <f t="shared" si="2"/>
        <v>0</v>
      </c>
    </row>
    <row r="21" spans="1:14" ht="36" customHeight="1">
      <c r="A21" s="61"/>
      <c r="B21" s="59"/>
      <c r="C21" s="47" t="s">
        <v>44</v>
      </c>
      <c r="D21" s="37">
        <v>340200000</v>
      </c>
      <c r="E21" s="37">
        <v>340200000</v>
      </c>
      <c r="F21" s="32">
        <v>0</v>
      </c>
      <c r="G21" s="33">
        <f t="shared" si="4"/>
        <v>0</v>
      </c>
      <c r="H21" s="39"/>
      <c r="I21" s="45" t="s">
        <v>41</v>
      </c>
      <c r="J21" s="45" t="s">
        <v>17</v>
      </c>
      <c r="K21" s="31">
        <f>SUM(K22:K27)</f>
        <v>63304663</v>
      </c>
      <c r="L21" s="31">
        <f>SUM(L22:L27)</f>
        <v>62151678</v>
      </c>
      <c r="M21" s="32">
        <f t="shared" si="3"/>
        <v>-1152985</v>
      </c>
      <c r="N21" s="34">
        <f t="shared" si="2"/>
        <v>-1.8213271271975653E-2</v>
      </c>
    </row>
    <row r="22" spans="1:14" ht="36" customHeight="1">
      <c r="A22" s="61"/>
      <c r="B22" s="59"/>
      <c r="C22" s="47" t="s">
        <v>46</v>
      </c>
      <c r="D22" s="37">
        <v>359100000</v>
      </c>
      <c r="E22" s="37">
        <v>359100000</v>
      </c>
      <c r="F22" s="32">
        <v>0</v>
      </c>
      <c r="G22" s="33">
        <f t="shared" si="4"/>
        <v>0</v>
      </c>
      <c r="H22" s="39"/>
      <c r="I22" s="38"/>
      <c r="J22" s="45" t="s">
        <v>43</v>
      </c>
      <c r="K22" s="31">
        <v>800000</v>
      </c>
      <c r="L22" s="113">
        <v>800000</v>
      </c>
      <c r="M22" s="32">
        <f t="shared" si="3"/>
        <v>0</v>
      </c>
      <c r="N22" s="34">
        <f t="shared" si="2"/>
        <v>0</v>
      </c>
    </row>
    <row r="23" spans="1:14" ht="36" customHeight="1">
      <c r="A23" s="61"/>
      <c r="B23" s="59"/>
      <c r="C23" s="58" t="s">
        <v>48</v>
      </c>
      <c r="D23" s="37">
        <v>346500000</v>
      </c>
      <c r="E23" s="37">
        <v>346500000</v>
      </c>
      <c r="F23" s="32">
        <v>0</v>
      </c>
      <c r="G23" s="33">
        <f t="shared" si="4"/>
        <v>0</v>
      </c>
      <c r="H23" s="39"/>
      <c r="I23" s="39"/>
      <c r="J23" s="36" t="s">
        <v>45</v>
      </c>
      <c r="K23" s="31">
        <v>34966500</v>
      </c>
      <c r="L23" s="113">
        <v>34713515</v>
      </c>
      <c r="M23" s="32">
        <f t="shared" si="3"/>
        <v>-252985</v>
      </c>
      <c r="N23" s="34">
        <f t="shared" si="2"/>
        <v>-7.2350678506570574E-3</v>
      </c>
    </row>
    <row r="24" spans="1:14" ht="36" customHeight="1">
      <c r="A24" s="61"/>
      <c r="B24" s="59"/>
      <c r="C24" s="43" t="s">
        <v>50</v>
      </c>
      <c r="D24" s="37">
        <v>585900000</v>
      </c>
      <c r="E24" s="37">
        <v>585900000</v>
      </c>
      <c r="F24" s="32">
        <v>0</v>
      </c>
      <c r="G24" s="33">
        <f t="shared" si="4"/>
        <v>0</v>
      </c>
      <c r="H24" s="39"/>
      <c r="I24" s="39"/>
      <c r="J24" s="45" t="s">
        <v>47</v>
      </c>
      <c r="K24" s="31">
        <v>9995333</v>
      </c>
      <c r="L24" s="113">
        <v>9995333</v>
      </c>
      <c r="M24" s="32">
        <f>L24-K24</f>
        <v>0</v>
      </c>
      <c r="N24" s="34">
        <f t="shared" si="2"/>
        <v>0</v>
      </c>
    </row>
    <row r="25" spans="1:14" ht="36" customHeight="1">
      <c r="A25" s="61"/>
      <c r="B25" s="59"/>
      <c r="C25" s="43" t="s">
        <v>52</v>
      </c>
      <c r="D25" s="37">
        <v>204750000</v>
      </c>
      <c r="E25" s="37">
        <v>204750000</v>
      </c>
      <c r="F25" s="32">
        <v>0</v>
      </c>
      <c r="G25" s="33">
        <f t="shared" si="4"/>
        <v>0</v>
      </c>
      <c r="H25" s="39"/>
      <c r="I25" s="56"/>
      <c r="J25" s="45" t="s">
        <v>49</v>
      </c>
      <c r="K25" s="31">
        <v>9292830</v>
      </c>
      <c r="L25" s="113">
        <v>9292830</v>
      </c>
      <c r="M25" s="32">
        <f t="shared" si="3"/>
        <v>0</v>
      </c>
      <c r="N25" s="34">
        <f t="shared" si="2"/>
        <v>0</v>
      </c>
    </row>
    <row r="26" spans="1:14" ht="36" customHeight="1">
      <c r="A26" s="61"/>
      <c r="B26" s="59"/>
      <c r="C26" s="43" t="s">
        <v>53</v>
      </c>
      <c r="D26" s="31">
        <v>126000000</v>
      </c>
      <c r="E26" s="31">
        <v>126000000</v>
      </c>
      <c r="F26" s="32">
        <v>0</v>
      </c>
      <c r="G26" s="33">
        <f t="shared" si="4"/>
        <v>0</v>
      </c>
      <c r="H26" s="39"/>
      <c r="I26" s="56"/>
      <c r="J26" s="45" t="s">
        <v>126</v>
      </c>
      <c r="K26" s="32">
        <v>2200000</v>
      </c>
      <c r="L26" s="133">
        <v>2200000</v>
      </c>
      <c r="M26" s="32">
        <f t="shared" si="3"/>
        <v>0</v>
      </c>
      <c r="N26" s="34">
        <f t="shared" si="2"/>
        <v>0</v>
      </c>
    </row>
    <row r="27" spans="1:14" ht="36" customHeight="1">
      <c r="A27" s="61"/>
      <c r="B27" s="59"/>
      <c r="C27" s="43" t="s">
        <v>54</v>
      </c>
      <c r="D27" s="31">
        <v>277200000</v>
      </c>
      <c r="E27" s="31">
        <v>277200000</v>
      </c>
      <c r="F27" s="32">
        <v>0</v>
      </c>
      <c r="G27" s="33">
        <f t="shared" si="4"/>
        <v>0</v>
      </c>
      <c r="H27" s="39"/>
      <c r="I27" s="56"/>
      <c r="J27" s="45" t="s">
        <v>51</v>
      </c>
      <c r="K27" s="32">
        <v>6050000</v>
      </c>
      <c r="L27" s="133">
        <v>5150000</v>
      </c>
      <c r="M27" s="32">
        <f t="shared" si="3"/>
        <v>-900000</v>
      </c>
      <c r="N27" s="34">
        <f t="shared" si="2"/>
        <v>-0.1487603305785124</v>
      </c>
    </row>
    <row r="28" spans="1:14" ht="36" customHeight="1" thickBot="1">
      <c r="A28" s="92"/>
      <c r="B28" s="93"/>
      <c r="C28" s="67" t="s">
        <v>55</v>
      </c>
      <c r="D28" s="68">
        <v>141750000</v>
      </c>
      <c r="E28" s="68">
        <v>141750000</v>
      </c>
      <c r="F28" s="69">
        <v>0</v>
      </c>
      <c r="G28" s="70">
        <f t="shared" si="4"/>
        <v>0</v>
      </c>
      <c r="H28" s="71" t="s">
        <v>56</v>
      </c>
      <c r="I28" s="145" t="s">
        <v>14</v>
      </c>
      <c r="J28" s="145"/>
      <c r="K28" s="68">
        <f>SUM(K34+K55+K73+K82+K90+K95)</f>
        <v>9375031618</v>
      </c>
      <c r="L28" s="68">
        <f>SUM(L34+L55+L73+L82+L90+L95)</f>
        <v>9422445325</v>
      </c>
      <c r="M28" s="69">
        <f>L28-K28</f>
        <v>47413707</v>
      </c>
      <c r="N28" s="72">
        <f t="shared" si="2"/>
        <v>5.0574450233283469E-3</v>
      </c>
    </row>
    <row r="29" spans="1:14" ht="26.25" customHeight="1">
      <c r="A29" s="151" t="s">
        <v>156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</row>
    <row r="30" spans="1:14" ht="20.100000000000001" customHeight="1" thickBot="1">
      <c r="A30" s="26" t="s">
        <v>131</v>
      </c>
      <c r="B30" s="1"/>
      <c r="C30" s="1"/>
      <c r="D30" s="9"/>
      <c r="E30" s="9"/>
      <c r="F30" s="9"/>
      <c r="G30" s="9"/>
      <c r="H30" s="1"/>
      <c r="I30" s="1"/>
      <c r="J30" s="1"/>
      <c r="K30" s="1"/>
      <c r="L30" s="12"/>
      <c r="M30" s="13"/>
      <c r="N30" s="27" t="s">
        <v>0</v>
      </c>
    </row>
    <row r="31" spans="1:14" ht="29.1" customHeight="1">
      <c r="A31" s="152" t="s">
        <v>1</v>
      </c>
      <c r="B31" s="140"/>
      <c r="C31" s="140"/>
      <c r="D31" s="140"/>
      <c r="E31" s="140"/>
      <c r="F31" s="140"/>
      <c r="G31" s="140"/>
      <c r="H31" s="140" t="s">
        <v>2</v>
      </c>
      <c r="I31" s="140"/>
      <c r="J31" s="140"/>
      <c r="K31" s="140"/>
      <c r="L31" s="140"/>
      <c r="M31" s="140"/>
      <c r="N31" s="141"/>
    </row>
    <row r="32" spans="1:14" ht="29.1" customHeight="1">
      <c r="A32" s="142" t="s">
        <v>143</v>
      </c>
      <c r="B32" s="143"/>
      <c r="C32" s="143"/>
      <c r="D32" s="143" t="s">
        <v>152</v>
      </c>
      <c r="E32" s="143" t="s">
        <v>154</v>
      </c>
      <c r="F32" s="143" t="s">
        <v>4</v>
      </c>
      <c r="G32" s="143"/>
      <c r="H32" s="143" t="s">
        <v>3</v>
      </c>
      <c r="I32" s="143"/>
      <c r="J32" s="143"/>
      <c r="K32" s="143" t="s">
        <v>152</v>
      </c>
      <c r="L32" s="143" t="s">
        <v>154</v>
      </c>
      <c r="M32" s="143" t="s">
        <v>4</v>
      </c>
      <c r="N32" s="144"/>
    </row>
    <row r="33" spans="1:14" ht="29.1" customHeight="1">
      <c r="A33" s="44" t="s">
        <v>5</v>
      </c>
      <c r="B33" s="41" t="s">
        <v>6</v>
      </c>
      <c r="C33" s="41" t="s">
        <v>7</v>
      </c>
      <c r="D33" s="143"/>
      <c r="E33" s="143"/>
      <c r="F33" s="41" t="s">
        <v>8</v>
      </c>
      <c r="G33" s="41" t="s">
        <v>9</v>
      </c>
      <c r="H33" s="41" t="s">
        <v>5</v>
      </c>
      <c r="I33" s="41" t="s">
        <v>6</v>
      </c>
      <c r="J33" s="41" t="s">
        <v>7</v>
      </c>
      <c r="K33" s="143"/>
      <c r="L33" s="143"/>
      <c r="M33" s="41" t="s">
        <v>10</v>
      </c>
      <c r="N33" s="42" t="s">
        <v>9</v>
      </c>
    </row>
    <row r="34" spans="1:14" ht="36" customHeight="1">
      <c r="A34" s="60"/>
      <c r="B34" s="132"/>
      <c r="C34" s="43" t="s">
        <v>57</v>
      </c>
      <c r="D34" s="31">
        <v>94500000</v>
      </c>
      <c r="E34" s="31">
        <v>94500000</v>
      </c>
      <c r="F34" s="32">
        <v>0</v>
      </c>
      <c r="G34" s="33">
        <f t="shared" ref="G34:G49" si="5">SUM(F34/D34)</f>
        <v>0</v>
      </c>
      <c r="H34" s="131"/>
      <c r="I34" s="45" t="s">
        <v>58</v>
      </c>
      <c r="J34" s="45" t="s">
        <v>19</v>
      </c>
      <c r="K34" s="31">
        <f>SUM(K35:K54)</f>
        <v>4113900000</v>
      </c>
      <c r="L34" s="31">
        <f>SUM(L35:L54)</f>
        <v>4113900000</v>
      </c>
      <c r="M34" s="32">
        <f>L34-K34</f>
        <v>0</v>
      </c>
      <c r="N34" s="34">
        <f t="shared" ref="N34:N56" si="6">SUM(M34/K34)</f>
        <v>0</v>
      </c>
    </row>
    <row r="35" spans="1:14" ht="36" customHeight="1">
      <c r="A35" s="61"/>
      <c r="B35" s="59"/>
      <c r="C35" s="45" t="s">
        <v>120</v>
      </c>
      <c r="D35" s="45">
        <v>173250000</v>
      </c>
      <c r="E35" s="45">
        <v>173250000</v>
      </c>
      <c r="F35" s="32">
        <v>0</v>
      </c>
      <c r="G35" s="33">
        <f t="shared" si="5"/>
        <v>0</v>
      </c>
      <c r="H35" s="39"/>
      <c r="I35" s="39"/>
      <c r="J35" s="128" t="s">
        <v>60</v>
      </c>
      <c r="K35" s="31">
        <v>189000000</v>
      </c>
      <c r="L35" s="31">
        <v>189000000</v>
      </c>
      <c r="M35" s="32">
        <f t="shared" ref="M35:M56" si="7">L35-K35</f>
        <v>0</v>
      </c>
      <c r="N35" s="34">
        <f t="shared" si="6"/>
        <v>0</v>
      </c>
    </row>
    <row r="36" spans="1:14" ht="36" customHeight="1">
      <c r="A36" s="79"/>
      <c r="B36" s="80"/>
      <c r="C36" s="43" t="s">
        <v>127</v>
      </c>
      <c r="D36" s="31">
        <v>94500000</v>
      </c>
      <c r="E36" s="31">
        <v>94500000</v>
      </c>
      <c r="F36" s="32">
        <v>0</v>
      </c>
      <c r="G36" s="33">
        <f t="shared" si="5"/>
        <v>0</v>
      </c>
      <c r="H36" s="39"/>
      <c r="I36" s="39"/>
      <c r="J36" s="128" t="s">
        <v>30</v>
      </c>
      <c r="K36" s="32">
        <v>94500000</v>
      </c>
      <c r="L36" s="32">
        <v>94500000</v>
      </c>
      <c r="M36" s="32">
        <f t="shared" si="7"/>
        <v>0</v>
      </c>
      <c r="N36" s="34">
        <f t="shared" si="6"/>
        <v>0</v>
      </c>
    </row>
    <row r="37" spans="1:14" ht="36" customHeight="1">
      <c r="A37" s="94"/>
      <c r="B37" s="55"/>
      <c r="C37" s="43" t="s">
        <v>149</v>
      </c>
      <c r="D37" s="130">
        <v>94500000</v>
      </c>
      <c r="E37" s="31">
        <v>94500000</v>
      </c>
      <c r="F37" s="81">
        <v>0</v>
      </c>
      <c r="G37" s="33">
        <f t="shared" si="5"/>
        <v>0</v>
      </c>
      <c r="H37" s="39"/>
      <c r="I37" s="39"/>
      <c r="J37" s="78" t="s">
        <v>32</v>
      </c>
      <c r="K37" s="32">
        <v>37800000</v>
      </c>
      <c r="L37" s="32">
        <v>37800000</v>
      </c>
      <c r="M37" s="32">
        <f t="shared" si="7"/>
        <v>0</v>
      </c>
      <c r="N37" s="34">
        <f t="shared" si="6"/>
        <v>0</v>
      </c>
    </row>
    <row r="38" spans="1:14" ht="36" customHeight="1">
      <c r="A38" s="57" t="s">
        <v>16</v>
      </c>
      <c r="B38" s="43" t="s">
        <v>129</v>
      </c>
      <c r="C38" s="43" t="s">
        <v>62</v>
      </c>
      <c r="D38" s="31">
        <v>642411000</v>
      </c>
      <c r="E38" s="31">
        <v>642411000</v>
      </c>
      <c r="F38" s="81">
        <v>0</v>
      </c>
      <c r="G38" s="33">
        <f t="shared" si="5"/>
        <v>0</v>
      </c>
      <c r="H38" s="39"/>
      <c r="I38" s="39"/>
      <c r="J38" s="128" t="s">
        <v>34</v>
      </c>
      <c r="K38" s="37">
        <v>126000000</v>
      </c>
      <c r="L38" s="37">
        <v>126000000</v>
      </c>
      <c r="M38" s="32">
        <f t="shared" si="7"/>
        <v>0</v>
      </c>
      <c r="N38" s="34">
        <f t="shared" si="6"/>
        <v>0</v>
      </c>
    </row>
    <row r="39" spans="1:14" ht="36" customHeight="1">
      <c r="A39" s="95"/>
      <c r="B39" s="129"/>
      <c r="C39" s="35" t="s">
        <v>137</v>
      </c>
      <c r="D39" s="31">
        <v>214137000</v>
      </c>
      <c r="E39" s="31">
        <v>214137000</v>
      </c>
      <c r="F39" s="81">
        <v>0</v>
      </c>
      <c r="G39" s="33">
        <f t="shared" si="5"/>
        <v>0</v>
      </c>
      <c r="H39" s="39"/>
      <c r="I39" s="39"/>
      <c r="J39" s="128" t="s">
        <v>36</v>
      </c>
      <c r="K39" s="37">
        <v>151200000</v>
      </c>
      <c r="L39" s="37">
        <v>151200000</v>
      </c>
      <c r="M39" s="32">
        <f t="shared" si="7"/>
        <v>0</v>
      </c>
      <c r="N39" s="34">
        <f t="shared" si="6"/>
        <v>0</v>
      </c>
    </row>
    <row r="40" spans="1:14" ht="36" customHeight="1">
      <c r="A40" s="61"/>
      <c r="B40" s="86"/>
      <c r="C40" s="43" t="s">
        <v>63</v>
      </c>
      <c r="D40" s="31">
        <v>126896000</v>
      </c>
      <c r="E40" s="31">
        <v>126896000</v>
      </c>
      <c r="F40" s="81">
        <v>0</v>
      </c>
      <c r="G40" s="33">
        <f t="shared" si="5"/>
        <v>0</v>
      </c>
      <c r="H40" s="39"/>
      <c r="I40" s="39"/>
      <c r="J40" s="119" t="s">
        <v>38</v>
      </c>
      <c r="K40" s="37">
        <v>94500000</v>
      </c>
      <c r="L40" s="37">
        <v>94500000</v>
      </c>
      <c r="M40" s="32">
        <f t="shared" si="7"/>
        <v>0</v>
      </c>
      <c r="N40" s="34">
        <f t="shared" si="6"/>
        <v>0</v>
      </c>
    </row>
    <row r="41" spans="1:14" ht="36" customHeight="1">
      <c r="A41" s="61"/>
      <c r="B41" s="86"/>
      <c r="C41" s="43" t="s">
        <v>64</v>
      </c>
      <c r="D41" s="31">
        <v>697928000</v>
      </c>
      <c r="E41" s="31">
        <v>697928000</v>
      </c>
      <c r="F41" s="81">
        <v>0</v>
      </c>
      <c r="G41" s="33">
        <f t="shared" si="5"/>
        <v>0</v>
      </c>
      <c r="H41" s="39"/>
      <c r="I41" s="39"/>
      <c r="J41" s="128" t="s">
        <v>40</v>
      </c>
      <c r="K41" s="37">
        <v>236250000</v>
      </c>
      <c r="L41" s="37">
        <v>236250000</v>
      </c>
      <c r="M41" s="32">
        <f t="shared" si="7"/>
        <v>0</v>
      </c>
      <c r="N41" s="34">
        <f t="shared" si="6"/>
        <v>0</v>
      </c>
    </row>
    <row r="42" spans="1:14" ht="36" customHeight="1">
      <c r="A42" s="61"/>
      <c r="B42" s="86"/>
      <c r="C42" s="43" t="s">
        <v>65</v>
      </c>
      <c r="D42" s="31">
        <v>79310000</v>
      </c>
      <c r="E42" s="31">
        <v>79310000</v>
      </c>
      <c r="F42" s="81">
        <v>0</v>
      </c>
      <c r="G42" s="33">
        <f t="shared" si="5"/>
        <v>0</v>
      </c>
      <c r="H42" s="39"/>
      <c r="I42" s="39"/>
      <c r="J42" s="119" t="s">
        <v>42</v>
      </c>
      <c r="K42" s="37">
        <v>346500000</v>
      </c>
      <c r="L42" s="37">
        <v>346500000</v>
      </c>
      <c r="M42" s="32">
        <f t="shared" si="7"/>
        <v>0</v>
      </c>
      <c r="N42" s="34">
        <f t="shared" si="6"/>
        <v>0</v>
      </c>
    </row>
    <row r="43" spans="1:14" ht="36" customHeight="1">
      <c r="A43" s="61"/>
      <c r="B43" s="86"/>
      <c r="C43" s="35" t="s">
        <v>138</v>
      </c>
      <c r="D43" s="31">
        <v>222068000</v>
      </c>
      <c r="E43" s="31">
        <v>222068000</v>
      </c>
      <c r="F43" s="81">
        <v>0</v>
      </c>
      <c r="G43" s="33">
        <f t="shared" si="5"/>
        <v>0</v>
      </c>
      <c r="H43" s="39"/>
      <c r="I43" s="39"/>
      <c r="J43" s="119" t="s">
        <v>44</v>
      </c>
      <c r="K43" s="37">
        <v>340200000</v>
      </c>
      <c r="L43" s="37">
        <v>340200000</v>
      </c>
      <c r="M43" s="32">
        <f t="shared" si="7"/>
        <v>0</v>
      </c>
      <c r="N43" s="34">
        <f t="shared" si="6"/>
        <v>0</v>
      </c>
    </row>
    <row r="44" spans="1:14" ht="36" customHeight="1">
      <c r="A44" s="61"/>
      <c r="B44" s="86"/>
      <c r="C44" s="43" t="s">
        <v>139</v>
      </c>
      <c r="D44" s="31">
        <v>261723000</v>
      </c>
      <c r="E44" s="31">
        <v>261723000</v>
      </c>
      <c r="F44" s="81">
        <v>0</v>
      </c>
      <c r="G44" s="33">
        <f t="shared" si="5"/>
        <v>0</v>
      </c>
      <c r="H44" s="39"/>
      <c r="I44" s="39"/>
      <c r="J44" s="119" t="s">
        <v>46</v>
      </c>
      <c r="K44" s="37">
        <v>359100000</v>
      </c>
      <c r="L44" s="37">
        <v>359100000</v>
      </c>
      <c r="M44" s="32">
        <f t="shared" si="7"/>
        <v>0</v>
      </c>
      <c r="N44" s="34">
        <f t="shared" si="6"/>
        <v>0</v>
      </c>
    </row>
    <row r="45" spans="1:14" ht="36" customHeight="1">
      <c r="A45" s="61"/>
      <c r="B45" s="86"/>
      <c r="C45" s="35" t="s">
        <v>66</v>
      </c>
      <c r="D45" s="31">
        <v>95172000</v>
      </c>
      <c r="E45" s="31">
        <v>95172000</v>
      </c>
      <c r="F45" s="81">
        <v>0</v>
      </c>
      <c r="G45" s="33">
        <f t="shared" si="5"/>
        <v>0</v>
      </c>
      <c r="H45" s="39"/>
      <c r="I45" s="39"/>
      <c r="J45" s="119" t="s">
        <v>48</v>
      </c>
      <c r="K45" s="37">
        <v>346500000</v>
      </c>
      <c r="L45" s="37">
        <v>346500000</v>
      </c>
      <c r="M45" s="32">
        <f t="shared" si="7"/>
        <v>0</v>
      </c>
      <c r="N45" s="34">
        <f t="shared" si="6"/>
        <v>0</v>
      </c>
    </row>
    <row r="46" spans="1:14" ht="36" customHeight="1">
      <c r="A46" s="61"/>
      <c r="B46" s="86"/>
      <c r="C46" s="35" t="s">
        <v>140</v>
      </c>
      <c r="D46" s="31">
        <v>174482000</v>
      </c>
      <c r="E46" s="31">
        <v>174482000</v>
      </c>
      <c r="F46" s="81">
        <v>0</v>
      </c>
      <c r="G46" s="33">
        <f t="shared" si="5"/>
        <v>0</v>
      </c>
      <c r="H46" s="39"/>
      <c r="I46" s="39"/>
      <c r="J46" s="118" t="s">
        <v>101</v>
      </c>
      <c r="K46" s="37">
        <v>585900000</v>
      </c>
      <c r="L46" s="37">
        <v>585900000</v>
      </c>
      <c r="M46" s="32">
        <f t="shared" si="7"/>
        <v>0</v>
      </c>
      <c r="N46" s="34">
        <f t="shared" si="6"/>
        <v>0</v>
      </c>
    </row>
    <row r="47" spans="1:14" ht="36" customHeight="1">
      <c r="A47" s="61"/>
      <c r="B47" s="86"/>
      <c r="C47" s="35" t="s">
        <v>141</v>
      </c>
      <c r="D47" s="31">
        <v>31724000</v>
      </c>
      <c r="E47" s="31">
        <v>31724000</v>
      </c>
      <c r="F47" s="81">
        <v>0</v>
      </c>
      <c r="G47" s="33">
        <f t="shared" si="5"/>
        <v>0</v>
      </c>
      <c r="H47" s="39"/>
      <c r="I47" s="39"/>
      <c r="J47" s="43" t="s">
        <v>98</v>
      </c>
      <c r="K47" s="127">
        <v>204750000</v>
      </c>
      <c r="L47" s="37">
        <v>204750000</v>
      </c>
      <c r="M47" s="32">
        <f t="shared" si="7"/>
        <v>0</v>
      </c>
      <c r="N47" s="34">
        <f t="shared" si="6"/>
        <v>0</v>
      </c>
    </row>
    <row r="48" spans="1:14" ht="36" customHeight="1">
      <c r="A48" s="61"/>
      <c r="B48" s="86"/>
      <c r="C48" s="35" t="s">
        <v>134</v>
      </c>
      <c r="D48" s="31">
        <v>79310000</v>
      </c>
      <c r="E48" s="31">
        <v>79310000</v>
      </c>
      <c r="F48" s="81">
        <v>0</v>
      </c>
      <c r="G48" s="33">
        <f t="shared" si="5"/>
        <v>0</v>
      </c>
      <c r="H48" s="39"/>
      <c r="I48" s="39"/>
      <c r="J48" s="118" t="s">
        <v>99</v>
      </c>
      <c r="K48" s="37">
        <v>126000000</v>
      </c>
      <c r="L48" s="37">
        <v>126000000</v>
      </c>
      <c r="M48" s="32">
        <f t="shared" si="7"/>
        <v>0</v>
      </c>
      <c r="N48" s="34">
        <f t="shared" si="6"/>
        <v>0</v>
      </c>
    </row>
    <row r="49" spans="1:14" ht="36" customHeight="1">
      <c r="A49" s="61"/>
      <c r="B49" s="126"/>
      <c r="C49" s="35" t="s">
        <v>135</v>
      </c>
      <c r="D49" s="31">
        <v>55517000</v>
      </c>
      <c r="E49" s="31">
        <v>55517000</v>
      </c>
      <c r="F49" s="81">
        <v>0</v>
      </c>
      <c r="G49" s="33">
        <f t="shared" si="5"/>
        <v>0</v>
      </c>
      <c r="H49" s="39"/>
      <c r="I49" s="39"/>
      <c r="J49" s="118" t="s">
        <v>54</v>
      </c>
      <c r="K49" s="37">
        <v>277200000</v>
      </c>
      <c r="L49" s="37">
        <v>277200000</v>
      </c>
      <c r="M49" s="32">
        <f t="shared" si="7"/>
        <v>0</v>
      </c>
      <c r="N49" s="34">
        <f t="shared" si="6"/>
        <v>0</v>
      </c>
    </row>
    <row r="50" spans="1:14" ht="36" customHeight="1">
      <c r="A50" s="61"/>
      <c r="B50" s="43" t="s">
        <v>124</v>
      </c>
      <c r="C50" s="36" t="s">
        <v>69</v>
      </c>
      <c r="D50" s="31">
        <v>53400000</v>
      </c>
      <c r="E50" s="31">
        <v>53400000</v>
      </c>
      <c r="F50" s="32">
        <f t="shared" ref="F50:F56" si="8">E50-D50</f>
        <v>0</v>
      </c>
      <c r="G50" s="33">
        <f t="shared" ref="G50:G56" si="9">SUM(F50/D50)</f>
        <v>0</v>
      </c>
      <c r="H50" s="39"/>
      <c r="I50" s="39"/>
      <c r="J50" s="118" t="s">
        <v>102</v>
      </c>
      <c r="K50" s="37">
        <v>141750000</v>
      </c>
      <c r="L50" s="37">
        <v>141750000</v>
      </c>
      <c r="M50" s="32">
        <f t="shared" si="7"/>
        <v>0</v>
      </c>
      <c r="N50" s="34">
        <f t="shared" si="6"/>
        <v>0</v>
      </c>
    </row>
    <row r="51" spans="1:14" ht="36" customHeight="1">
      <c r="A51" s="73"/>
      <c r="B51" s="62"/>
      <c r="C51" s="118" t="s">
        <v>70</v>
      </c>
      <c r="D51" s="31">
        <v>93450000</v>
      </c>
      <c r="E51" s="31">
        <v>93450000</v>
      </c>
      <c r="F51" s="32">
        <f t="shared" si="8"/>
        <v>0</v>
      </c>
      <c r="G51" s="33">
        <f t="shared" si="9"/>
        <v>0</v>
      </c>
      <c r="H51" s="39"/>
      <c r="I51" s="39"/>
      <c r="J51" s="118" t="s">
        <v>57</v>
      </c>
      <c r="K51" s="37">
        <v>94500000</v>
      </c>
      <c r="L51" s="37">
        <v>94500000</v>
      </c>
      <c r="M51" s="32">
        <f t="shared" si="7"/>
        <v>0</v>
      </c>
      <c r="N51" s="34">
        <f t="shared" si="6"/>
        <v>0</v>
      </c>
    </row>
    <row r="52" spans="1:14" ht="36" customHeight="1">
      <c r="A52" s="73"/>
      <c r="B52" s="49"/>
      <c r="C52" s="118" t="s">
        <v>71</v>
      </c>
      <c r="D52" s="31">
        <v>26700000</v>
      </c>
      <c r="E52" s="31">
        <v>26700000</v>
      </c>
      <c r="F52" s="32">
        <f t="shared" si="8"/>
        <v>0</v>
      </c>
      <c r="G52" s="33">
        <f t="shared" si="9"/>
        <v>0</v>
      </c>
      <c r="H52" s="39"/>
      <c r="I52" s="39"/>
      <c r="J52" s="118" t="s">
        <v>117</v>
      </c>
      <c r="K52" s="37">
        <v>173250000</v>
      </c>
      <c r="L52" s="37">
        <v>173250000</v>
      </c>
      <c r="M52" s="32">
        <f t="shared" si="7"/>
        <v>0</v>
      </c>
      <c r="N52" s="34">
        <f t="shared" si="6"/>
        <v>0</v>
      </c>
    </row>
    <row r="53" spans="1:14" ht="36" customHeight="1">
      <c r="A53" s="73"/>
      <c r="B53" s="49"/>
      <c r="C53" s="118" t="s">
        <v>72</v>
      </c>
      <c r="D53" s="31">
        <v>58740000</v>
      </c>
      <c r="E53" s="31">
        <v>58740000</v>
      </c>
      <c r="F53" s="32">
        <f t="shared" si="8"/>
        <v>0</v>
      </c>
      <c r="G53" s="33">
        <f t="shared" si="9"/>
        <v>0</v>
      </c>
      <c r="H53" s="88"/>
      <c r="I53" s="125"/>
      <c r="J53" s="118" t="s">
        <v>127</v>
      </c>
      <c r="K53" s="37">
        <v>94500000</v>
      </c>
      <c r="L53" s="37">
        <v>94500000</v>
      </c>
      <c r="M53" s="32">
        <f t="shared" si="7"/>
        <v>0</v>
      </c>
      <c r="N53" s="34">
        <f t="shared" si="6"/>
        <v>0</v>
      </c>
    </row>
    <row r="54" spans="1:14" ht="36" customHeight="1">
      <c r="A54" s="73"/>
      <c r="B54" s="49"/>
      <c r="C54" s="118" t="s">
        <v>73</v>
      </c>
      <c r="D54" s="31">
        <f>2670000*50</f>
        <v>133500000</v>
      </c>
      <c r="E54" s="31">
        <f>2670000*50</f>
        <v>133500000</v>
      </c>
      <c r="F54" s="32">
        <f t="shared" si="8"/>
        <v>0</v>
      </c>
      <c r="G54" s="33">
        <f t="shared" si="9"/>
        <v>0</v>
      </c>
      <c r="H54" s="88"/>
      <c r="I54" s="125"/>
      <c r="J54" s="118" t="s">
        <v>149</v>
      </c>
      <c r="K54" s="37">
        <v>94500000</v>
      </c>
      <c r="L54" s="37">
        <v>94500000</v>
      </c>
      <c r="M54" s="32">
        <f t="shared" si="7"/>
        <v>0</v>
      </c>
      <c r="N54" s="34">
        <f t="shared" si="6"/>
        <v>0</v>
      </c>
    </row>
    <row r="55" spans="1:14" ht="36" customHeight="1">
      <c r="A55" s="73"/>
      <c r="B55" s="49"/>
      <c r="C55" s="114" t="s">
        <v>122</v>
      </c>
      <c r="D55" s="32">
        <v>93450000</v>
      </c>
      <c r="E55" s="32">
        <v>93450000</v>
      </c>
      <c r="F55" s="32">
        <f t="shared" si="8"/>
        <v>0</v>
      </c>
      <c r="G55" s="33">
        <f t="shared" si="9"/>
        <v>0</v>
      </c>
      <c r="H55" s="39"/>
      <c r="I55" s="108" t="s">
        <v>96</v>
      </c>
      <c r="J55" s="36" t="s">
        <v>19</v>
      </c>
      <c r="K55" s="31">
        <f>SUM(K56:K72)</f>
        <v>2680678000</v>
      </c>
      <c r="L55" s="31">
        <f>SUM(L56:L72)</f>
        <v>2680678000</v>
      </c>
      <c r="M55" s="32">
        <f t="shared" si="7"/>
        <v>0</v>
      </c>
      <c r="N55" s="34">
        <f t="shared" si="6"/>
        <v>0</v>
      </c>
    </row>
    <row r="56" spans="1:14" ht="36" customHeight="1" thickBot="1">
      <c r="A56" s="96"/>
      <c r="B56" s="97"/>
      <c r="C56" s="124" t="s">
        <v>59</v>
      </c>
      <c r="D56" s="123">
        <f>2670000*38</f>
        <v>101460000</v>
      </c>
      <c r="E56" s="123">
        <f>2670000*38</f>
        <v>101460000</v>
      </c>
      <c r="F56" s="69">
        <f t="shared" si="8"/>
        <v>0</v>
      </c>
      <c r="G56" s="70">
        <f t="shared" si="9"/>
        <v>0</v>
      </c>
      <c r="H56" s="74"/>
      <c r="I56" s="67"/>
      <c r="J56" s="67" t="s">
        <v>74</v>
      </c>
      <c r="K56" s="68">
        <v>642411000</v>
      </c>
      <c r="L56" s="68">
        <v>642411000</v>
      </c>
      <c r="M56" s="69">
        <f t="shared" si="7"/>
        <v>0</v>
      </c>
      <c r="N56" s="72">
        <f t="shared" si="6"/>
        <v>0</v>
      </c>
    </row>
    <row r="57" spans="1:14" ht="26.25" customHeight="1">
      <c r="A57" s="151" t="s">
        <v>156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</row>
    <row r="58" spans="1:14" ht="20.100000000000001" customHeight="1" thickBot="1">
      <c r="A58" s="26" t="s">
        <v>132</v>
      </c>
      <c r="B58" s="1"/>
      <c r="C58" s="1"/>
      <c r="D58" s="9"/>
      <c r="E58" s="9"/>
      <c r="F58" s="9"/>
      <c r="G58" s="9"/>
      <c r="H58" s="1"/>
      <c r="I58" s="1"/>
      <c r="J58" s="1"/>
      <c r="K58" s="1"/>
      <c r="L58" s="12"/>
      <c r="M58" s="13"/>
      <c r="N58" s="27" t="s">
        <v>0</v>
      </c>
    </row>
    <row r="59" spans="1:14" ht="29.1" customHeight="1">
      <c r="A59" s="152" t="s">
        <v>1</v>
      </c>
      <c r="B59" s="140"/>
      <c r="C59" s="140"/>
      <c r="D59" s="140"/>
      <c r="E59" s="140"/>
      <c r="F59" s="140"/>
      <c r="G59" s="140"/>
      <c r="H59" s="140" t="s">
        <v>2</v>
      </c>
      <c r="I59" s="140"/>
      <c r="J59" s="140"/>
      <c r="K59" s="140"/>
      <c r="L59" s="140"/>
      <c r="M59" s="140"/>
      <c r="N59" s="141"/>
    </row>
    <row r="60" spans="1:14" ht="29.1" customHeight="1">
      <c r="A60" s="142" t="s">
        <v>143</v>
      </c>
      <c r="B60" s="143"/>
      <c r="C60" s="143"/>
      <c r="D60" s="143" t="s">
        <v>152</v>
      </c>
      <c r="E60" s="143" t="s">
        <v>154</v>
      </c>
      <c r="F60" s="143" t="s">
        <v>4</v>
      </c>
      <c r="G60" s="143"/>
      <c r="H60" s="143" t="s">
        <v>3</v>
      </c>
      <c r="I60" s="143"/>
      <c r="J60" s="143"/>
      <c r="K60" s="143" t="s">
        <v>152</v>
      </c>
      <c r="L60" s="143" t="s">
        <v>154</v>
      </c>
      <c r="M60" s="143" t="s">
        <v>4</v>
      </c>
      <c r="N60" s="144"/>
    </row>
    <row r="61" spans="1:14" ht="29.1" customHeight="1">
      <c r="A61" s="44" t="s">
        <v>5</v>
      </c>
      <c r="B61" s="41" t="s">
        <v>6</v>
      </c>
      <c r="C61" s="41" t="s">
        <v>7</v>
      </c>
      <c r="D61" s="143"/>
      <c r="E61" s="143"/>
      <c r="F61" s="41" t="s">
        <v>8</v>
      </c>
      <c r="G61" s="41" t="s">
        <v>9</v>
      </c>
      <c r="H61" s="41" t="s">
        <v>5</v>
      </c>
      <c r="I61" s="41" t="s">
        <v>6</v>
      </c>
      <c r="J61" s="41" t="s">
        <v>7</v>
      </c>
      <c r="K61" s="143"/>
      <c r="L61" s="143"/>
      <c r="M61" s="41" t="s">
        <v>10</v>
      </c>
      <c r="N61" s="42" t="s">
        <v>9</v>
      </c>
    </row>
    <row r="62" spans="1:14" ht="36" customHeight="1">
      <c r="A62" s="122"/>
      <c r="B62" s="121"/>
      <c r="C62" s="43" t="s">
        <v>118</v>
      </c>
      <c r="D62" s="32">
        <v>40050000</v>
      </c>
      <c r="E62" s="32">
        <v>40050000</v>
      </c>
      <c r="F62" s="32">
        <f t="shared" ref="F62:F69" si="10">E62-D62</f>
        <v>0</v>
      </c>
      <c r="G62" s="106">
        <f t="shared" ref="G62:G74" si="11">SUM(F62/D62)</f>
        <v>0</v>
      </c>
      <c r="H62" s="39"/>
      <c r="I62" s="120"/>
      <c r="J62" s="118" t="s">
        <v>95</v>
      </c>
      <c r="K62" s="31">
        <v>214137000</v>
      </c>
      <c r="L62" s="31">
        <v>214137000</v>
      </c>
      <c r="M62" s="32">
        <f t="shared" ref="M62:M70" si="12">L62-K62</f>
        <v>0</v>
      </c>
      <c r="N62" s="34">
        <f t="shared" ref="N62:N72" si="13">SUM(M62/K62)</f>
        <v>0</v>
      </c>
    </row>
    <row r="63" spans="1:14" ht="36" customHeight="1">
      <c r="A63" s="48" t="s">
        <v>75</v>
      </c>
      <c r="B63" s="154" t="s">
        <v>76</v>
      </c>
      <c r="C63" s="154"/>
      <c r="D63" s="37">
        <f>SUM(D64+D73)</f>
        <v>1492755105</v>
      </c>
      <c r="E63" s="37">
        <f>SUM(E64+E73)</f>
        <v>1535003856</v>
      </c>
      <c r="F63" s="32">
        <f t="shared" si="10"/>
        <v>42248751</v>
      </c>
      <c r="G63" s="106">
        <f t="shared" si="11"/>
        <v>2.8302533254441625E-2</v>
      </c>
      <c r="H63" s="39"/>
      <c r="I63" s="89"/>
      <c r="J63" s="118" t="s">
        <v>77</v>
      </c>
      <c r="K63" s="31">
        <v>126896000</v>
      </c>
      <c r="L63" s="31">
        <v>126896000</v>
      </c>
      <c r="M63" s="32">
        <f t="shared" si="12"/>
        <v>0</v>
      </c>
      <c r="N63" s="34">
        <f t="shared" si="13"/>
        <v>0</v>
      </c>
    </row>
    <row r="64" spans="1:14" ht="36" customHeight="1">
      <c r="A64" s="75"/>
      <c r="B64" s="43" t="s">
        <v>68</v>
      </c>
      <c r="C64" s="43" t="s">
        <v>19</v>
      </c>
      <c r="D64" s="31">
        <f>SUM(D65:D72)</f>
        <v>1353971105</v>
      </c>
      <c r="E64" s="31">
        <f>SUM(E65:E72)</f>
        <v>1392611856</v>
      </c>
      <c r="F64" s="32">
        <f t="shared" si="10"/>
        <v>38640751</v>
      </c>
      <c r="G64" s="106">
        <f t="shared" si="11"/>
        <v>2.8538829859297479E-2</v>
      </c>
      <c r="H64" s="39"/>
      <c r="I64" s="49"/>
      <c r="J64" s="118" t="s">
        <v>78</v>
      </c>
      <c r="K64" s="31">
        <v>697928000</v>
      </c>
      <c r="L64" s="31">
        <v>697928000</v>
      </c>
      <c r="M64" s="32">
        <f t="shared" si="12"/>
        <v>0</v>
      </c>
      <c r="N64" s="34">
        <f t="shared" si="13"/>
        <v>0</v>
      </c>
    </row>
    <row r="65" spans="1:15" ht="36" customHeight="1">
      <c r="A65" s="76"/>
      <c r="B65" s="62"/>
      <c r="C65" s="43" t="s">
        <v>69</v>
      </c>
      <c r="D65" s="31">
        <v>132000000</v>
      </c>
      <c r="E65" s="31">
        <v>132000000</v>
      </c>
      <c r="F65" s="32">
        <f t="shared" si="10"/>
        <v>0</v>
      </c>
      <c r="G65" s="106">
        <f t="shared" si="11"/>
        <v>0</v>
      </c>
      <c r="H65" s="39"/>
      <c r="I65" s="49"/>
      <c r="J65" s="118" t="s">
        <v>79</v>
      </c>
      <c r="K65" s="31">
        <v>79310000</v>
      </c>
      <c r="L65" s="31">
        <v>79310000</v>
      </c>
      <c r="M65" s="32">
        <f t="shared" si="12"/>
        <v>0</v>
      </c>
      <c r="N65" s="34">
        <f t="shared" si="13"/>
        <v>0</v>
      </c>
    </row>
    <row r="66" spans="1:15" ht="36" customHeight="1">
      <c r="A66" s="76"/>
      <c r="B66" s="49"/>
      <c r="C66" s="36" t="s">
        <v>70</v>
      </c>
      <c r="D66" s="31">
        <v>278674790</v>
      </c>
      <c r="E66" s="31">
        <v>294500476</v>
      </c>
      <c r="F66" s="32">
        <f t="shared" si="10"/>
        <v>15825686</v>
      </c>
      <c r="G66" s="106">
        <f t="shared" si="11"/>
        <v>5.6789083791899508E-2</v>
      </c>
      <c r="H66" s="39"/>
      <c r="I66" s="49"/>
      <c r="J66" s="118" t="s">
        <v>100</v>
      </c>
      <c r="K66" s="31">
        <v>222068000</v>
      </c>
      <c r="L66" s="31">
        <v>222068000</v>
      </c>
      <c r="M66" s="32">
        <f t="shared" si="12"/>
        <v>0</v>
      </c>
      <c r="N66" s="34">
        <f t="shared" si="13"/>
        <v>0</v>
      </c>
    </row>
    <row r="67" spans="1:15" ht="36" customHeight="1">
      <c r="A67" s="76"/>
      <c r="B67" s="49"/>
      <c r="C67" s="43" t="s">
        <v>71</v>
      </c>
      <c r="D67" s="31">
        <v>40446015</v>
      </c>
      <c r="E67" s="31">
        <v>31869080</v>
      </c>
      <c r="F67" s="32">
        <f t="shared" si="10"/>
        <v>-8576935</v>
      </c>
      <c r="G67" s="106">
        <f t="shared" si="11"/>
        <v>-0.21205883941841983</v>
      </c>
      <c r="H67" s="39"/>
      <c r="I67" s="49"/>
      <c r="J67" s="78" t="s">
        <v>112</v>
      </c>
      <c r="K67" s="31">
        <v>261723000</v>
      </c>
      <c r="L67" s="31">
        <v>261723000</v>
      </c>
      <c r="M67" s="32">
        <f t="shared" si="12"/>
        <v>0</v>
      </c>
      <c r="N67" s="34">
        <f t="shared" si="13"/>
        <v>0</v>
      </c>
    </row>
    <row r="68" spans="1:15" ht="36" customHeight="1">
      <c r="A68" s="76"/>
      <c r="B68" s="49"/>
      <c r="C68" s="43" t="s">
        <v>72</v>
      </c>
      <c r="D68" s="32">
        <v>222000000</v>
      </c>
      <c r="E68" s="32">
        <v>222000000</v>
      </c>
      <c r="F68" s="32">
        <f t="shared" si="10"/>
        <v>0</v>
      </c>
      <c r="G68" s="106">
        <f t="shared" si="11"/>
        <v>0</v>
      </c>
      <c r="H68" s="39"/>
      <c r="I68" s="49"/>
      <c r="J68" s="78" t="s">
        <v>80</v>
      </c>
      <c r="K68" s="31">
        <v>95172000</v>
      </c>
      <c r="L68" s="31">
        <v>95172000</v>
      </c>
      <c r="M68" s="32">
        <f t="shared" si="12"/>
        <v>0</v>
      </c>
      <c r="N68" s="34">
        <f t="shared" si="13"/>
        <v>0</v>
      </c>
    </row>
    <row r="69" spans="1:15" s="11" customFormat="1" ht="36" customHeight="1">
      <c r="A69" s="76"/>
      <c r="B69" s="49"/>
      <c r="C69" s="36" t="s">
        <v>73</v>
      </c>
      <c r="D69" s="31">
        <v>60000000</v>
      </c>
      <c r="E69" s="31">
        <v>60000000</v>
      </c>
      <c r="F69" s="32">
        <f t="shared" si="10"/>
        <v>0</v>
      </c>
      <c r="G69" s="106">
        <f t="shared" si="11"/>
        <v>0</v>
      </c>
      <c r="H69" s="39"/>
      <c r="I69" s="49"/>
      <c r="J69" s="78" t="s">
        <v>81</v>
      </c>
      <c r="K69" s="31">
        <v>174482000</v>
      </c>
      <c r="L69" s="31">
        <v>174482000</v>
      </c>
      <c r="M69" s="32">
        <f t="shared" si="12"/>
        <v>0</v>
      </c>
      <c r="N69" s="34">
        <f t="shared" si="13"/>
        <v>0</v>
      </c>
      <c r="O69" s="28"/>
    </row>
    <row r="70" spans="1:15" s="11" customFormat="1" ht="36" customHeight="1">
      <c r="A70" s="76"/>
      <c r="B70" s="49"/>
      <c r="C70" s="35" t="s">
        <v>142</v>
      </c>
      <c r="D70" s="31">
        <v>205020300</v>
      </c>
      <c r="E70" s="31">
        <v>205020300</v>
      </c>
      <c r="F70" s="32">
        <v>0</v>
      </c>
      <c r="G70" s="106">
        <f t="shared" si="11"/>
        <v>0</v>
      </c>
      <c r="H70" s="39"/>
      <c r="I70" s="49"/>
      <c r="J70" s="116" t="s">
        <v>67</v>
      </c>
      <c r="K70" s="31">
        <v>31724000</v>
      </c>
      <c r="L70" s="31">
        <v>31724000</v>
      </c>
      <c r="M70" s="32">
        <f t="shared" si="12"/>
        <v>0</v>
      </c>
      <c r="N70" s="34">
        <f t="shared" si="13"/>
        <v>0</v>
      </c>
      <c r="O70" s="28"/>
    </row>
    <row r="71" spans="1:15" s="29" customFormat="1" ht="36" customHeight="1">
      <c r="A71" s="76"/>
      <c r="B71" s="49"/>
      <c r="C71" s="35" t="s">
        <v>116</v>
      </c>
      <c r="D71" s="31">
        <v>115830000</v>
      </c>
      <c r="E71" s="31">
        <v>115830000</v>
      </c>
      <c r="F71" s="32">
        <f>E71-D71</f>
        <v>0</v>
      </c>
      <c r="G71" s="106">
        <f t="shared" si="11"/>
        <v>0</v>
      </c>
      <c r="H71" s="39"/>
      <c r="I71" s="49"/>
      <c r="J71" s="116" t="s">
        <v>134</v>
      </c>
      <c r="K71" s="31">
        <v>79310000</v>
      </c>
      <c r="L71" s="31">
        <v>79310000</v>
      </c>
      <c r="M71" s="32">
        <v>0</v>
      </c>
      <c r="N71" s="34">
        <f t="shared" si="13"/>
        <v>0</v>
      </c>
      <c r="O71" s="30"/>
    </row>
    <row r="72" spans="1:15" s="11" customFormat="1" ht="36" customHeight="1">
      <c r="A72" s="76"/>
      <c r="B72" s="63"/>
      <c r="C72" s="35" t="s">
        <v>118</v>
      </c>
      <c r="D72" s="31">
        <v>300000000</v>
      </c>
      <c r="E72" s="31">
        <v>331392000</v>
      </c>
      <c r="F72" s="32">
        <f>E72-D72</f>
        <v>31392000</v>
      </c>
      <c r="G72" s="106">
        <f t="shared" si="11"/>
        <v>0.10464</v>
      </c>
      <c r="H72" s="39"/>
      <c r="I72" s="49"/>
      <c r="J72" s="119" t="s">
        <v>135</v>
      </c>
      <c r="K72" s="37">
        <v>55517000</v>
      </c>
      <c r="L72" s="37">
        <v>55517000</v>
      </c>
      <c r="M72" s="32">
        <v>0</v>
      </c>
      <c r="N72" s="34">
        <f t="shared" si="13"/>
        <v>0</v>
      </c>
    </row>
    <row r="73" spans="1:15" s="11" customFormat="1" ht="36" customHeight="1">
      <c r="A73" s="76"/>
      <c r="B73" s="108" t="s">
        <v>144</v>
      </c>
      <c r="C73" s="35" t="s">
        <v>19</v>
      </c>
      <c r="D73" s="31">
        <f>SUM(D74:D75)</f>
        <v>138784000</v>
      </c>
      <c r="E73" s="31">
        <f>SUM(E74:E75)</f>
        <v>142392000</v>
      </c>
      <c r="F73" s="32">
        <f>E73-D73</f>
        <v>3608000</v>
      </c>
      <c r="G73" s="106">
        <f t="shared" si="11"/>
        <v>2.5997233110445009E-2</v>
      </c>
      <c r="H73" s="115"/>
      <c r="I73" s="36" t="s">
        <v>110</v>
      </c>
      <c r="J73" s="78" t="s">
        <v>19</v>
      </c>
      <c r="K73" s="32">
        <f>SUM(K74:K81)</f>
        <v>2003309618</v>
      </c>
      <c r="L73" s="32">
        <f>SUM(L74:L81)</f>
        <v>2048554025</v>
      </c>
      <c r="M73" s="32">
        <f>L73-K73</f>
        <v>45244407</v>
      </c>
      <c r="N73" s="34">
        <f>SUM(M73/K73)</f>
        <v>2.258482992018461E-2</v>
      </c>
    </row>
    <row r="74" spans="1:15" s="11" customFormat="1" ht="36" customHeight="1">
      <c r="A74" s="76"/>
      <c r="B74" s="157"/>
      <c r="C74" s="43" t="s">
        <v>136</v>
      </c>
      <c r="D74" s="31">
        <v>122784000</v>
      </c>
      <c r="E74" s="31">
        <v>126392000</v>
      </c>
      <c r="F74" s="32">
        <f>SUM(E74-D74)</f>
        <v>3608000</v>
      </c>
      <c r="G74" s="106">
        <f t="shared" si="11"/>
        <v>2.9384936148032316E-2</v>
      </c>
      <c r="H74" s="115"/>
      <c r="I74" s="65"/>
      <c r="J74" s="78" t="s">
        <v>69</v>
      </c>
      <c r="K74" s="32">
        <v>198800000</v>
      </c>
      <c r="L74" s="32">
        <v>198800000</v>
      </c>
      <c r="M74" s="32">
        <f t="shared" ref="M74:M84" si="14">L74-K74</f>
        <v>0</v>
      </c>
      <c r="N74" s="34">
        <f t="shared" ref="N74:N84" si="15">SUM(M74/K74)</f>
        <v>0</v>
      </c>
    </row>
    <row r="75" spans="1:15" s="11" customFormat="1" ht="36" customHeight="1">
      <c r="A75" s="77"/>
      <c r="B75" s="157"/>
      <c r="C75" s="35" t="s">
        <v>159</v>
      </c>
      <c r="D75" s="31">
        <v>16000000</v>
      </c>
      <c r="E75" s="31">
        <v>16000000</v>
      </c>
      <c r="F75" s="32">
        <v>0</v>
      </c>
      <c r="G75" s="106">
        <v>0</v>
      </c>
      <c r="H75" s="115"/>
      <c r="I75" s="65"/>
      <c r="J75" s="78" t="s">
        <v>88</v>
      </c>
      <c r="K75" s="32">
        <v>392232850</v>
      </c>
      <c r="L75" s="32">
        <v>407117700</v>
      </c>
      <c r="M75" s="32">
        <f t="shared" si="14"/>
        <v>14884850</v>
      </c>
      <c r="N75" s="34">
        <f t="shared" si="15"/>
        <v>3.7949014214388212E-2</v>
      </c>
    </row>
    <row r="76" spans="1:15" s="11" customFormat="1" ht="36" customHeight="1">
      <c r="A76" s="51" t="s">
        <v>82</v>
      </c>
      <c r="B76" s="153" t="s">
        <v>76</v>
      </c>
      <c r="C76" s="153"/>
      <c r="D76" s="31">
        <f>SUM(D77:D78)</f>
        <v>30600000</v>
      </c>
      <c r="E76" s="31">
        <f>SUM(E77:E78)</f>
        <v>30600000</v>
      </c>
      <c r="F76" s="32">
        <f>E76-D76</f>
        <v>0</v>
      </c>
      <c r="G76" s="106">
        <f>SUM(F76/D76)</f>
        <v>0</v>
      </c>
      <c r="H76" s="115"/>
      <c r="I76" s="65"/>
      <c r="J76" s="118" t="s">
        <v>103</v>
      </c>
      <c r="K76" s="31">
        <v>73872880</v>
      </c>
      <c r="L76" s="31">
        <v>73846920</v>
      </c>
      <c r="M76" s="32">
        <f t="shared" si="14"/>
        <v>-25960</v>
      </c>
      <c r="N76" s="34">
        <f t="shared" si="15"/>
        <v>-3.5141448390803228E-4</v>
      </c>
    </row>
    <row r="77" spans="1:15" s="11" customFormat="1" ht="36" customHeight="1">
      <c r="A77" s="52"/>
      <c r="B77" s="36" t="s">
        <v>82</v>
      </c>
      <c r="C77" s="36" t="s">
        <v>83</v>
      </c>
      <c r="D77" s="31">
        <v>600000</v>
      </c>
      <c r="E77" s="31">
        <v>600000</v>
      </c>
      <c r="F77" s="32">
        <v>0</v>
      </c>
      <c r="G77" s="106">
        <f>SUM(F77/D77)</f>
        <v>0</v>
      </c>
      <c r="H77" s="115"/>
      <c r="I77" s="65"/>
      <c r="J77" s="118" t="s">
        <v>104</v>
      </c>
      <c r="K77" s="31">
        <v>278035314</v>
      </c>
      <c r="L77" s="31">
        <v>278035314</v>
      </c>
      <c r="M77" s="32">
        <f t="shared" si="14"/>
        <v>0</v>
      </c>
      <c r="N77" s="34">
        <f t="shared" si="15"/>
        <v>0</v>
      </c>
    </row>
    <row r="78" spans="1:15" s="11" customFormat="1" ht="36" customHeight="1">
      <c r="A78" s="117"/>
      <c r="B78" s="36"/>
      <c r="C78" s="36" t="s">
        <v>145</v>
      </c>
      <c r="D78" s="31">
        <v>30000000</v>
      </c>
      <c r="E78" s="31">
        <v>30000000</v>
      </c>
      <c r="F78" s="32">
        <f t="shared" ref="F78:F84" si="16">E78-D78</f>
        <v>0</v>
      </c>
      <c r="G78" s="106">
        <f>SUM(F78/D78)</f>
        <v>0</v>
      </c>
      <c r="H78" s="115"/>
      <c r="I78" s="65"/>
      <c r="J78" s="116" t="s">
        <v>73</v>
      </c>
      <c r="K78" s="31">
        <v>194444274</v>
      </c>
      <c r="L78" s="31">
        <v>194444274</v>
      </c>
      <c r="M78" s="32">
        <f t="shared" si="14"/>
        <v>0</v>
      </c>
      <c r="N78" s="34">
        <f t="shared" si="15"/>
        <v>0</v>
      </c>
    </row>
    <row r="79" spans="1:15" s="11" customFormat="1" ht="36" customHeight="1">
      <c r="A79" s="87" t="s">
        <v>84</v>
      </c>
      <c r="B79" s="153" t="s">
        <v>76</v>
      </c>
      <c r="C79" s="153"/>
      <c r="D79" s="31">
        <f>SUM(D80)</f>
        <v>2000000</v>
      </c>
      <c r="E79" s="31">
        <f>SUM(E80)</f>
        <v>2000000</v>
      </c>
      <c r="F79" s="32">
        <f t="shared" si="16"/>
        <v>0</v>
      </c>
      <c r="G79" s="106">
        <f t="shared" ref="G79:G84" si="17">SUM(F79/D79)</f>
        <v>0</v>
      </c>
      <c r="H79" s="115"/>
      <c r="I79" s="65"/>
      <c r="J79" s="78" t="s">
        <v>146</v>
      </c>
      <c r="K79" s="31">
        <v>309584300</v>
      </c>
      <c r="L79" s="31">
        <v>309584300</v>
      </c>
      <c r="M79" s="32">
        <f t="shared" si="14"/>
        <v>0</v>
      </c>
      <c r="N79" s="34">
        <f t="shared" si="15"/>
        <v>0</v>
      </c>
    </row>
    <row r="80" spans="1:15" s="11" customFormat="1" ht="36" customHeight="1">
      <c r="A80" s="51"/>
      <c r="B80" s="36" t="s">
        <v>84</v>
      </c>
      <c r="C80" s="36" t="s">
        <v>113</v>
      </c>
      <c r="D80" s="31">
        <v>2000000</v>
      </c>
      <c r="E80" s="31">
        <v>2000000</v>
      </c>
      <c r="F80" s="32">
        <f t="shared" si="16"/>
        <v>0</v>
      </c>
      <c r="G80" s="106">
        <f t="shared" si="17"/>
        <v>0</v>
      </c>
      <c r="H80" s="115"/>
      <c r="I80" s="65"/>
      <c r="J80" s="114" t="s">
        <v>147</v>
      </c>
      <c r="K80" s="32">
        <v>217290000</v>
      </c>
      <c r="L80" s="32">
        <v>217290000</v>
      </c>
      <c r="M80" s="32">
        <f t="shared" si="14"/>
        <v>0</v>
      </c>
      <c r="N80" s="34">
        <f t="shared" si="15"/>
        <v>0</v>
      </c>
    </row>
    <row r="81" spans="1:14" s="11" customFormat="1" ht="36" customHeight="1">
      <c r="A81" s="87" t="s">
        <v>85</v>
      </c>
      <c r="B81" s="153" t="s">
        <v>76</v>
      </c>
      <c r="C81" s="153"/>
      <c r="D81" s="31">
        <f>D82</f>
        <v>139405350</v>
      </c>
      <c r="E81" s="31">
        <f>E82</f>
        <v>139405350</v>
      </c>
      <c r="F81" s="32">
        <f t="shared" si="16"/>
        <v>0</v>
      </c>
      <c r="G81" s="106">
        <f t="shared" si="17"/>
        <v>0</v>
      </c>
      <c r="H81" s="115"/>
      <c r="I81" s="65"/>
      <c r="J81" s="114" t="s">
        <v>136</v>
      </c>
      <c r="K81" s="32">
        <v>339050000</v>
      </c>
      <c r="L81" s="32">
        <v>369435517</v>
      </c>
      <c r="M81" s="32">
        <f t="shared" si="14"/>
        <v>30385517</v>
      </c>
      <c r="N81" s="34">
        <f t="shared" si="15"/>
        <v>8.9619575283881439E-2</v>
      </c>
    </row>
    <row r="82" spans="1:14" s="11" customFormat="1" ht="36" customHeight="1">
      <c r="A82" s="75"/>
      <c r="B82" s="36" t="s">
        <v>109</v>
      </c>
      <c r="C82" s="36" t="s">
        <v>19</v>
      </c>
      <c r="D82" s="31">
        <f>SUM(D83:D93)</f>
        <v>139405350</v>
      </c>
      <c r="E82" s="31">
        <f>SUM(E83:E93)</f>
        <v>139405350</v>
      </c>
      <c r="F82" s="32">
        <f t="shared" si="16"/>
        <v>0</v>
      </c>
      <c r="G82" s="106">
        <f t="shared" si="17"/>
        <v>0</v>
      </c>
      <c r="H82" s="39"/>
      <c r="I82" s="50" t="s">
        <v>119</v>
      </c>
      <c r="J82" s="114" t="s">
        <v>114</v>
      </c>
      <c r="K82" s="32">
        <f>SUM(K83:K84)</f>
        <v>168784000</v>
      </c>
      <c r="L82" s="32">
        <f>SUM(L83:L84)</f>
        <v>170953300</v>
      </c>
      <c r="M82" s="32">
        <f t="shared" si="14"/>
        <v>2169300</v>
      </c>
      <c r="N82" s="34">
        <f t="shared" si="15"/>
        <v>1.2852521566025215E-2</v>
      </c>
    </row>
    <row r="83" spans="1:14" s="11" customFormat="1" ht="36" customHeight="1">
      <c r="A83" s="76"/>
      <c r="B83" s="64"/>
      <c r="C83" s="50" t="s">
        <v>86</v>
      </c>
      <c r="D83" s="31">
        <v>132921293</v>
      </c>
      <c r="E83" s="31">
        <v>132921293</v>
      </c>
      <c r="F83" s="32">
        <f t="shared" si="16"/>
        <v>0</v>
      </c>
      <c r="G83" s="106">
        <f t="shared" si="17"/>
        <v>0</v>
      </c>
      <c r="H83" s="39"/>
      <c r="I83" s="155"/>
      <c r="J83" s="35" t="s">
        <v>136</v>
      </c>
      <c r="K83" s="32">
        <v>122784000</v>
      </c>
      <c r="L83" s="32">
        <v>124953300</v>
      </c>
      <c r="M83" s="32">
        <f t="shared" si="14"/>
        <v>2169300</v>
      </c>
      <c r="N83" s="34">
        <f t="shared" si="15"/>
        <v>1.7667611415168101E-2</v>
      </c>
    </row>
    <row r="84" spans="1:14" s="11" customFormat="1" ht="36" customHeight="1" thickBot="1">
      <c r="A84" s="98"/>
      <c r="B84" s="99"/>
      <c r="C84" s="100" t="s">
        <v>87</v>
      </c>
      <c r="D84" s="68">
        <v>2379894</v>
      </c>
      <c r="E84" s="68">
        <v>2379894</v>
      </c>
      <c r="F84" s="69">
        <f t="shared" si="16"/>
        <v>0</v>
      </c>
      <c r="G84" s="107">
        <f t="shared" si="17"/>
        <v>0</v>
      </c>
      <c r="H84" s="74"/>
      <c r="I84" s="156"/>
      <c r="J84" s="101" t="s">
        <v>159</v>
      </c>
      <c r="K84" s="103">
        <v>46000000</v>
      </c>
      <c r="L84" s="103">
        <v>46000000</v>
      </c>
      <c r="M84" s="69">
        <f t="shared" si="14"/>
        <v>0</v>
      </c>
      <c r="N84" s="72">
        <f t="shared" si="15"/>
        <v>0</v>
      </c>
    </row>
    <row r="85" spans="1:14" ht="26.25" customHeight="1">
      <c r="A85" s="151" t="s">
        <v>156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</row>
    <row r="86" spans="1:14" ht="20.100000000000001" customHeight="1" thickBot="1">
      <c r="A86" s="26" t="s">
        <v>133</v>
      </c>
      <c r="B86" s="1"/>
      <c r="C86" s="1"/>
      <c r="D86" s="9"/>
      <c r="E86" s="9"/>
      <c r="F86" s="9"/>
      <c r="G86" s="9"/>
      <c r="H86" s="1"/>
      <c r="I86" s="1"/>
      <c r="J86" s="1"/>
      <c r="K86" s="1"/>
      <c r="L86" s="12"/>
      <c r="M86" s="13"/>
      <c r="N86" s="27" t="s">
        <v>0</v>
      </c>
    </row>
    <row r="87" spans="1:14" ht="29.1" customHeight="1">
      <c r="A87" s="152" t="s">
        <v>1</v>
      </c>
      <c r="B87" s="140"/>
      <c r="C87" s="140"/>
      <c r="D87" s="140"/>
      <c r="E87" s="140"/>
      <c r="F87" s="140"/>
      <c r="G87" s="140"/>
      <c r="H87" s="140" t="s">
        <v>2</v>
      </c>
      <c r="I87" s="140"/>
      <c r="J87" s="140"/>
      <c r="K87" s="140"/>
      <c r="L87" s="140"/>
      <c r="M87" s="140"/>
      <c r="N87" s="141"/>
    </row>
    <row r="88" spans="1:14" ht="29.1" customHeight="1">
      <c r="A88" s="142" t="s">
        <v>143</v>
      </c>
      <c r="B88" s="143"/>
      <c r="C88" s="143"/>
      <c r="D88" s="143" t="s">
        <v>152</v>
      </c>
      <c r="E88" s="143" t="s">
        <v>154</v>
      </c>
      <c r="F88" s="143" t="s">
        <v>4</v>
      </c>
      <c r="G88" s="143"/>
      <c r="H88" s="143" t="s">
        <v>3</v>
      </c>
      <c r="I88" s="143"/>
      <c r="J88" s="143"/>
      <c r="K88" s="143" t="s">
        <v>152</v>
      </c>
      <c r="L88" s="143" t="s">
        <v>154</v>
      </c>
      <c r="M88" s="143" t="s">
        <v>4</v>
      </c>
      <c r="N88" s="144"/>
    </row>
    <row r="89" spans="1:14" ht="29.1" customHeight="1">
      <c r="A89" s="44" t="s">
        <v>5</v>
      </c>
      <c r="B89" s="41" t="s">
        <v>6</v>
      </c>
      <c r="C89" s="41" t="s">
        <v>7</v>
      </c>
      <c r="D89" s="143"/>
      <c r="E89" s="143"/>
      <c r="F89" s="41" t="s">
        <v>8</v>
      </c>
      <c r="G89" s="41" t="s">
        <v>9</v>
      </c>
      <c r="H89" s="41" t="s">
        <v>5</v>
      </c>
      <c r="I89" s="41" t="s">
        <v>6</v>
      </c>
      <c r="J89" s="41" t="s">
        <v>7</v>
      </c>
      <c r="K89" s="143"/>
      <c r="L89" s="143"/>
      <c r="M89" s="41" t="s">
        <v>10</v>
      </c>
      <c r="N89" s="42" t="s">
        <v>9</v>
      </c>
    </row>
    <row r="90" spans="1:14" s="11" customFormat="1" ht="36" customHeight="1">
      <c r="A90" s="75"/>
      <c r="B90" s="64"/>
      <c r="C90" s="50" t="s">
        <v>106</v>
      </c>
      <c r="D90" s="31">
        <v>1179</v>
      </c>
      <c r="E90" s="31">
        <v>1179</v>
      </c>
      <c r="F90" s="32">
        <f>E90-D90</f>
        <v>0</v>
      </c>
      <c r="G90" s="106">
        <f>SUM(F90/D90)</f>
        <v>0</v>
      </c>
      <c r="H90" s="39"/>
      <c r="I90" s="36" t="s">
        <v>97</v>
      </c>
      <c r="J90" s="114" t="s">
        <v>19</v>
      </c>
      <c r="K90" s="31">
        <f>SUM(K91:K94)</f>
        <v>4600000</v>
      </c>
      <c r="L90" s="31">
        <f>SUM(L91:L94)</f>
        <v>4600000</v>
      </c>
      <c r="M90" s="32">
        <f>L90-K90</f>
        <v>0</v>
      </c>
      <c r="N90" s="34">
        <f>SUM(M90/K90)</f>
        <v>0</v>
      </c>
    </row>
    <row r="91" spans="1:14" s="11" customFormat="1" ht="36" customHeight="1">
      <c r="A91" s="76"/>
      <c r="B91" s="65"/>
      <c r="C91" s="50" t="s">
        <v>107</v>
      </c>
      <c r="D91" s="31">
        <v>3099279</v>
      </c>
      <c r="E91" s="31">
        <v>3099279</v>
      </c>
      <c r="F91" s="32">
        <v>0</v>
      </c>
      <c r="G91" s="106">
        <v>0</v>
      </c>
      <c r="H91" s="39"/>
      <c r="I91" s="65"/>
      <c r="J91" s="78" t="s">
        <v>90</v>
      </c>
      <c r="K91" s="31">
        <v>2100000</v>
      </c>
      <c r="L91" s="31">
        <v>2100000</v>
      </c>
      <c r="M91" s="32">
        <f>L91-K91</f>
        <v>0</v>
      </c>
      <c r="N91" s="34">
        <f>SUM(M91/K91)</f>
        <v>0</v>
      </c>
    </row>
    <row r="92" spans="1:14" s="11" customFormat="1" ht="36" customHeight="1">
      <c r="A92" s="76"/>
      <c r="B92" s="65"/>
      <c r="C92" s="50" t="s">
        <v>108</v>
      </c>
      <c r="D92" s="32">
        <v>1000090</v>
      </c>
      <c r="E92" s="32">
        <v>1000090</v>
      </c>
      <c r="F92" s="32">
        <v>0</v>
      </c>
      <c r="G92" s="106">
        <v>0</v>
      </c>
      <c r="H92" s="39"/>
      <c r="I92" s="65"/>
      <c r="J92" s="78" t="s">
        <v>105</v>
      </c>
      <c r="K92" s="53">
        <v>200000</v>
      </c>
      <c r="L92" s="53">
        <v>200000</v>
      </c>
      <c r="M92" s="32">
        <f>L92-K92</f>
        <v>0</v>
      </c>
      <c r="N92" s="34">
        <f>SUM(M92/K92)</f>
        <v>0</v>
      </c>
    </row>
    <row r="93" spans="1:14" s="11" customFormat="1" ht="36" customHeight="1">
      <c r="A93" s="77"/>
      <c r="B93" s="66"/>
      <c r="C93" s="50" t="s">
        <v>125</v>
      </c>
      <c r="D93" s="31">
        <v>3615</v>
      </c>
      <c r="E93" s="31">
        <v>3615</v>
      </c>
      <c r="F93" s="32">
        <v>0</v>
      </c>
      <c r="G93" s="106">
        <v>0</v>
      </c>
      <c r="H93" s="39"/>
      <c r="I93" s="65"/>
      <c r="J93" s="78" t="s">
        <v>123</v>
      </c>
      <c r="K93" s="53">
        <v>1000000</v>
      </c>
      <c r="L93" s="53">
        <v>1000000</v>
      </c>
      <c r="M93" s="32">
        <v>0</v>
      </c>
      <c r="N93" s="34">
        <f>SUM(M93/K93)</f>
        <v>0</v>
      </c>
    </row>
    <row r="94" spans="1:14" s="11" customFormat="1" ht="36" customHeight="1">
      <c r="A94" s="51" t="s">
        <v>89</v>
      </c>
      <c r="B94" s="158" t="s">
        <v>76</v>
      </c>
      <c r="C94" s="159"/>
      <c r="D94" s="31">
        <f>SUM(D95)</f>
        <v>5545861</v>
      </c>
      <c r="E94" s="31">
        <f>SUM(E95)</f>
        <v>10545861</v>
      </c>
      <c r="F94" s="32">
        <f>E94-D94</f>
        <v>5000000</v>
      </c>
      <c r="G94" s="106">
        <f>SUM(F94/D94)</f>
        <v>0.90157326337605648</v>
      </c>
      <c r="H94" s="39"/>
      <c r="I94" s="65"/>
      <c r="J94" s="78" t="s">
        <v>148</v>
      </c>
      <c r="K94" s="31">
        <v>1300000</v>
      </c>
      <c r="L94" s="31">
        <v>1300000</v>
      </c>
      <c r="M94" s="32">
        <f>L94-K94</f>
        <v>0</v>
      </c>
      <c r="N94" s="34">
        <f>SUM(M94/K94)</f>
        <v>0</v>
      </c>
    </row>
    <row r="95" spans="1:14" s="11" customFormat="1" ht="36" customHeight="1">
      <c r="A95" s="75"/>
      <c r="B95" s="36" t="s">
        <v>89</v>
      </c>
      <c r="C95" s="36" t="s">
        <v>19</v>
      </c>
      <c r="D95" s="31">
        <f>SUM(D96:D98)</f>
        <v>5545861</v>
      </c>
      <c r="E95" s="31">
        <f>SUM(E96:E98)</f>
        <v>10545861</v>
      </c>
      <c r="F95" s="32">
        <f>E95-D95</f>
        <v>5000000</v>
      </c>
      <c r="G95" s="106">
        <f>SUM(F95/D95)</f>
        <v>0.90157326337605648</v>
      </c>
      <c r="H95" s="39"/>
      <c r="I95" s="50" t="s">
        <v>115</v>
      </c>
      <c r="J95" s="78" t="s">
        <v>17</v>
      </c>
      <c r="K95" s="31">
        <f>SUM(K96)</f>
        <v>403760000</v>
      </c>
      <c r="L95" s="31">
        <f>SUM(L96)</f>
        <v>403760000</v>
      </c>
      <c r="M95" s="32">
        <f>L95-K95</f>
        <v>0</v>
      </c>
      <c r="N95" s="34">
        <f t="shared" ref="N95:N96" si="18">SUM(M95/K95)</f>
        <v>0</v>
      </c>
    </row>
    <row r="96" spans="1:14" s="11" customFormat="1" ht="36" customHeight="1">
      <c r="A96" s="102"/>
      <c r="B96" s="90"/>
      <c r="C96" s="109" t="s">
        <v>91</v>
      </c>
      <c r="D96" s="32">
        <v>5345861</v>
      </c>
      <c r="E96" s="32">
        <v>5345861</v>
      </c>
      <c r="F96" s="32">
        <f>E96-D96</f>
        <v>0</v>
      </c>
      <c r="G96" s="106">
        <f>SUM(F96/D96)</f>
        <v>0</v>
      </c>
      <c r="H96" s="39"/>
      <c r="I96" s="50"/>
      <c r="J96" s="78" t="s">
        <v>22</v>
      </c>
      <c r="K96" s="31">
        <v>403760000</v>
      </c>
      <c r="L96" s="113">
        <v>403760000</v>
      </c>
      <c r="M96" s="32">
        <f>L96-K96</f>
        <v>0</v>
      </c>
      <c r="N96" s="34">
        <f t="shared" si="18"/>
        <v>0</v>
      </c>
    </row>
    <row r="97" spans="1:14" s="11" customFormat="1" ht="36" customHeight="1">
      <c r="A97" s="102"/>
      <c r="B97" s="89"/>
      <c r="C97" s="109" t="s">
        <v>150</v>
      </c>
      <c r="D97" s="32">
        <v>0</v>
      </c>
      <c r="E97" s="32">
        <v>5000000</v>
      </c>
      <c r="F97" s="32">
        <f>SUM(E97-D97)</f>
        <v>5000000</v>
      </c>
      <c r="G97" s="106">
        <v>1</v>
      </c>
      <c r="H97" s="45" t="s">
        <v>111</v>
      </c>
      <c r="I97" s="158" t="s">
        <v>14</v>
      </c>
      <c r="J97" s="159"/>
      <c r="K97" s="31">
        <f>SUM(K98)</f>
        <v>91026048</v>
      </c>
      <c r="L97" s="31">
        <f>SUM(L98)</f>
        <v>85861092</v>
      </c>
      <c r="M97" s="32">
        <f>L97-K97</f>
        <v>-5164956</v>
      </c>
      <c r="N97" s="34">
        <f>SUM(M97/K97)</f>
        <v>-5.67415164503242E-2</v>
      </c>
    </row>
    <row r="98" spans="1:14" s="11" customFormat="1" ht="36" customHeight="1">
      <c r="A98" s="111"/>
      <c r="B98" s="110"/>
      <c r="C98" s="109" t="s">
        <v>92</v>
      </c>
      <c r="D98" s="32">
        <v>200000</v>
      </c>
      <c r="E98" s="32">
        <v>200000</v>
      </c>
      <c r="F98" s="32">
        <f>E98-D98</f>
        <v>0</v>
      </c>
      <c r="G98" s="106">
        <f>SUM(F98/D98)</f>
        <v>0</v>
      </c>
      <c r="H98" s="90"/>
      <c r="I98" s="45" t="s">
        <v>111</v>
      </c>
      <c r="J98" s="36" t="s">
        <v>17</v>
      </c>
      <c r="K98" s="31">
        <f>SUM(K99:K100)</f>
        <v>91026048</v>
      </c>
      <c r="L98" s="31">
        <f>SUM(L99:L100)</f>
        <v>85861092</v>
      </c>
      <c r="M98" s="32">
        <f t="shared" ref="M98:M100" si="19">L98-K98</f>
        <v>-5164956</v>
      </c>
      <c r="N98" s="34">
        <f t="shared" ref="N98:N100" si="20">SUM(M98/K98)</f>
        <v>-5.67415164503242E-2</v>
      </c>
    </row>
    <row r="99" spans="1:14" s="11" customFormat="1" ht="36" customHeight="1">
      <c r="A99" s="112"/>
      <c r="B99" s="25"/>
      <c r="C99" s="25"/>
      <c r="D99" s="25"/>
      <c r="E99" s="25"/>
      <c r="F99" s="25"/>
      <c r="G99" s="25"/>
      <c r="H99" s="135"/>
      <c r="I99" s="137"/>
      <c r="J99" s="91" t="s">
        <v>93</v>
      </c>
      <c r="K99" s="31">
        <v>87076572</v>
      </c>
      <c r="L99" s="31">
        <v>81911616</v>
      </c>
      <c r="M99" s="32">
        <f t="shared" si="19"/>
        <v>-5164956</v>
      </c>
      <c r="N99" s="34">
        <f t="shared" si="20"/>
        <v>-5.9315104871147203E-2</v>
      </c>
    </row>
    <row r="100" spans="1:14" s="11" customFormat="1" ht="36" customHeight="1" thickBot="1">
      <c r="A100" s="138"/>
      <c r="B100" s="139"/>
      <c r="C100" s="139"/>
      <c r="D100" s="139"/>
      <c r="E100" s="139"/>
      <c r="F100" s="139"/>
      <c r="G100" s="139"/>
      <c r="H100" s="136"/>
      <c r="I100" s="104"/>
      <c r="J100" s="105" t="s">
        <v>94</v>
      </c>
      <c r="K100" s="68">
        <v>3949476</v>
      </c>
      <c r="L100" s="68">
        <v>3949476</v>
      </c>
      <c r="M100" s="69">
        <f t="shared" si="19"/>
        <v>0</v>
      </c>
      <c r="N100" s="72">
        <f t="shared" si="20"/>
        <v>0</v>
      </c>
    </row>
    <row r="101" spans="1:14" ht="26.25" customHeight="1"/>
    <row r="102" spans="1:14" ht="26.25" customHeight="1"/>
    <row r="214" spans="1:15" s="2" customFormat="1" ht="17.25" thickBot="1">
      <c r="A214" s="15"/>
      <c r="B214" s="15"/>
      <c r="C214" s="15"/>
      <c r="D214" s="16"/>
      <c r="E214" s="16"/>
      <c r="I214" s="15"/>
      <c r="L214" s="17"/>
      <c r="O214" s="10"/>
    </row>
    <row r="215" spans="1:15" s="2" customFormat="1" ht="17.25" thickBot="1">
      <c r="A215" s="15"/>
      <c r="B215" s="15"/>
      <c r="C215" s="15"/>
      <c r="D215" s="16"/>
      <c r="E215" s="16"/>
      <c r="I215" s="18"/>
      <c r="J215" s="7"/>
      <c r="K215" s="3"/>
      <c r="L215" s="17"/>
      <c r="O215" s="10"/>
    </row>
    <row r="216" spans="1:15" s="2" customFormat="1">
      <c r="A216" s="19"/>
      <c r="B216" s="18"/>
      <c r="C216" s="18"/>
      <c r="D216" s="20"/>
      <c r="E216" s="20"/>
      <c r="F216" s="7"/>
      <c r="G216" s="7"/>
      <c r="H216" s="7"/>
      <c r="I216" s="15"/>
      <c r="K216" s="4"/>
      <c r="L216" s="17"/>
    </row>
    <row r="217" spans="1:15" s="2" customFormat="1">
      <c r="A217" s="14"/>
      <c r="B217" s="15"/>
      <c r="C217" s="15"/>
      <c r="D217" s="21"/>
      <c r="E217" s="21"/>
      <c r="F217" s="6"/>
      <c r="I217" s="15"/>
      <c r="K217" s="4"/>
      <c r="L217" s="17"/>
    </row>
    <row r="218" spans="1:15" s="2" customFormat="1">
      <c r="A218" s="14"/>
      <c r="B218" s="15"/>
      <c r="C218" s="15"/>
      <c r="D218" s="21"/>
      <c r="E218" s="21"/>
      <c r="F218" s="6"/>
      <c r="I218" s="15"/>
      <c r="K218" s="4"/>
      <c r="L218" s="17"/>
    </row>
    <row r="219" spans="1:15" s="2" customFormat="1">
      <c r="A219" s="14"/>
      <c r="B219" s="15"/>
      <c r="C219" s="15"/>
      <c r="D219" s="21"/>
      <c r="E219" s="21"/>
      <c r="F219" s="6"/>
      <c r="I219" s="15"/>
      <c r="K219" s="4"/>
      <c r="L219" s="17"/>
    </row>
    <row r="220" spans="1:15" s="2" customFormat="1">
      <c r="A220" s="14"/>
      <c r="B220" s="15"/>
      <c r="C220" s="15"/>
      <c r="D220" s="21"/>
      <c r="E220" s="21"/>
      <c r="F220" s="6"/>
      <c r="I220" s="15"/>
      <c r="K220" s="4"/>
      <c r="L220" s="17"/>
    </row>
    <row r="221" spans="1:15" s="2" customFormat="1">
      <c r="A221" s="14"/>
      <c r="B221" s="15"/>
      <c r="C221" s="15"/>
      <c r="D221" s="21"/>
      <c r="E221" s="21"/>
      <c r="F221" s="6"/>
      <c r="I221" s="15"/>
      <c r="K221" s="4"/>
      <c r="L221" s="17"/>
    </row>
    <row r="222" spans="1:15" s="2" customFormat="1">
      <c r="A222" s="14"/>
      <c r="B222" s="15"/>
      <c r="C222" s="15"/>
      <c r="D222" s="21"/>
      <c r="E222" s="21"/>
      <c r="F222" s="6"/>
      <c r="I222" s="15"/>
      <c r="K222" s="4"/>
      <c r="L222" s="17"/>
    </row>
    <row r="223" spans="1:15" s="2" customFormat="1">
      <c r="A223" s="14"/>
      <c r="B223" s="15"/>
      <c r="C223" s="15"/>
      <c r="D223" s="21"/>
      <c r="E223" s="21"/>
      <c r="F223" s="6"/>
      <c r="I223" s="15"/>
      <c r="K223" s="4"/>
      <c r="L223" s="17"/>
    </row>
    <row r="224" spans="1:15" s="2" customFormat="1">
      <c r="A224" s="14"/>
      <c r="B224" s="15"/>
      <c r="C224" s="15"/>
      <c r="D224" s="21"/>
      <c r="E224" s="21"/>
      <c r="F224" s="6"/>
      <c r="I224" s="15"/>
      <c r="K224" s="4"/>
      <c r="L224" s="17"/>
    </row>
    <row r="225" spans="1:12" s="2" customFormat="1">
      <c r="A225" s="14"/>
      <c r="B225" s="15"/>
      <c r="C225" s="15"/>
      <c r="D225" s="21"/>
      <c r="E225" s="21"/>
      <c r="F225" s="6"/>
      <c r="I225" s="15"/>
      <c r="K225" s="4"/>
      <c r="L225" s="17"/>
    </row>
    <row r="226" spans="1:12" s="2" customFormat="1">
      <c r="A226" s="14"/>
      <c r="B226" s="15"/>
      <c r="C226" s="15"/>
      <c r="D226" s="21"/>
      <c r="E226" s="21"/>
      <c r="F226" s="6"/>
      <c r="I226" s="15"/>
      <c r="K226" s="4"/>
      <c r="L226" s="17"/>
    </row>
    <row r="227" spans="1:12" s="2" customFormat="1">
      <c r="A227" s="14"/>
      <c r="B227" s="15"/>
      <c r="C227" s="15"/>
      <c r="D227" s="21"/>
      <c r="E227" s="21"/>
      <c r="F227" s="6"/>
      <c r="I227" s="15"/>
      <c r="K227" s="4"/>
      <c r="L227" s="17"/>
    </row>
    <row r="228" spans="1:12" s="2" customFormat="1">
      <c r="A228" s="14"/>
      <c r="B228" s="15"/>
      <c r="C228" s="15"/>
      <c r="D228" s="21"/>
      <c r="E228" s="21"/>
      <c r="F228" s="6"/>
      <c r="I228" s="15"/>
      <c r="K228" s="4"/>
      <c r="L228" s="17"/>
    </row>
    <row r="229" spans="1:12" s="2" customFormat="1">
      <c r="A229" s="14"/>
      <c r="B229" s="15"/>
      <c r="C229" s="15"/>
      <c r="D229" s="21"/>
      <c r="E229" s="21"/>
      <c r="F229" s="6"/>
      <c r="I229" s="15"/>
      <c r="K229" s="4"/>
      <c r="L229" s="17"/>
    </row>
    <row r="230" spans="1:12" s="2" customFormat="1">
      <c r="A230" s="14"/>
      <c r="B230" s="15"/>
      <c r="C230" s="15"/>
      <c r="D230" s="21"/>
      <c r="E230" s="21"/>
      <c r="F230" s="6"/>
      <c r="I230" s="15"/>
      <c r="K230" s="4"/>
      <c r="L230" s="17"/>
    </row>
    <row r="231" spans="1:12" s="2" customFormat="1">
      <c r="A231" s="14"/>
      <c r="B231" s="15"/>
      <c r="C231" s="15"/>
      <c r="D231" s="21"/>
      <c r="E231" s="21"/>
      <c r="F231" s="6"/>
      <c r="I231" s="15"/>
      <c r="K231" s="4"/>
      <c r="L231" s="17"/>
    </row>
    <row r="232" spans="1:12" s="2" customFormat="1">
      <c r="A232" s="14"/>
      <c r="B232" s="15"/>
      <c r="C232" s="15"/>
      <c r="D232" s="21"/>
      <c r="E232" s="21"/>
      <c r="F232" s="6"/>
      <c r="I232" s="15"/>
      <c r="K232" s="4"/>
      <c r="L232" s="17"/>
    </row>
    <row r="233" spans="1:12" s="2" customFormat="1">
      <c r="A233" s="14"/>
      <c r="B233" s="15"/>
      <c r="C233" s="15"/>
      <c r="D233" s="21"/>
      <c r="E233" s="21"/>
      <c r="F233" s="6"/>
      <c r="I233" s="15"/>
      <c r="K233" s="4"/>
      <c r="L233" s="17"/>
    </row>
    <row r="234" spans="1:12" s="2" customFormat="1">
      <c r="A234" s="14"/>
      <c r="B234" s="15"/>
      <c r="C234" s="15"/>
      <c r="D234" s="21"/>
      <c r="E234" s="21"/>
      <c r="F234" s="6"/>
      <c r="I234" s="15"/>
      <c r="K234" s="4"/>
      <c r="L234" s="17"/>
    </row>
    <row r="235" spans="1:12" s="2" customFormat="1">
      <c r="A235" s="14"/>
      <c r="B235" s="15"/>
      <c r="C235" s="15"/>
      <c r="D235" s="21"/>
      <c r="E235" s="21"/>
      <c r="F235" s="6"/>
      <c r="I235" s="15"/>
      <c r="K235" s="4"/>
      <c r="L235" s="17"/>
    </row>
    <row r="236" spans="1:12" s="2" customFormat="1">
      <c r="A236" s="14"/>
      <c r="B236" s="15"/>
      <c r="C236" s="15"/>
      <c r="D236" s="21"/>
      <c r="E236" s="21"/>
      <c r="F236" s="6"/>
      <c r="I236" s="15"/>
      <c r="K236" s="4"/>
      <c r="L236" s="17"/>
    </row>
    <row r="237" spans="1:12" s="2" customFormat="1">
      <c r="A237" s="14"/>
      <c r="B237" s="15"/>
      <c r="C237" s="15"/>
      <c r="D237" s="21"/>
      <c r="E237" s="21"/>
      <c r="F237" s="6"/>
      <c r="I237" s="15"/>
      <c r="K237" s="4"/>
      <c r="L237" s="17"/>
    </row>
    <row r="238" spans="1:12" s="2" customFormat="1">
      <c r="A238" s="14"/>
      <c r="B238" s="15"/>
      <c r="C238" s="15"/>
      <c r="D238" s="21"/>
      <c r="E238" s="21"/>
      <c r="F238" s="6"/>
      <c r="I238" s="15"/>
      <c r="K238" s="4"/>
      <c r="L238" s="17"/>
    </row>
    <row r="239" spans="1:12" s="2" customFormat="1">
      <c r="A239" s="14"/>
      <c r="B239" s="15"/>
      <c r="C239" s="15"/>
      <c r="D239" s="21"/>
      <c r="E239" s="21"/>
      <c r="F239" s="6"/>
      <c r="I239" s="15"/>
      <c r="K239" s="4"/>
      <c r="L239" s="17"/>
    </row>
    <row r="240" spans="1:12" s="2" customFormat="1">
      <c r="A240" s="14"/>
      <c r="B240" s="15"/>
      <c r="C240" s="15"/>
      <c r="D240" s="21"/>
      <c r="E240" s="21"/>
      <c r="F240" s="6"/>
      <c r="I240" s="15"/>
      <c r="K240" s="4"/>
      <c r="L240" s="17"/>
    </row>
    <row r="241" spans="1:12" s="2" customFormat="1">
      <c r="A241" s="14"/>
      <c r="B241" s="15"/>
      <c r="C241" s="15"/>
      <c r="D241" s="21"/>
      <c r="E241" s="21"/>
      <c r="F241" s="6"/>
      <c r="I241" s="15"/>
      <c r="K241" s="4"/>
      <c r="L241" s="17"/>
    </row>
    <row r="242" spans="1:12" s="2" customFormat="1">
      <c r="A242" s="14"/>
      <c r="B242" s="15"/>
      <c r="C242" s="15"/>
      <c r="D242" s="21"/>
      <c r="E242" s="21"/>
      <c r="F242" s="6"/>
      <c r="I242" s="15"/>
      <c r="K242" s="4"/>
      <c r="L242" s="17"/>
    </row>
    <row r="243" spans="1:12" s="2" customFormat="1" ht="17.25" thickBot="1">
      <c r="A243" s="14"/>
      <c r="B243" s="15"/>
      <c r="C243" s="15"/>
      <c r="D243" s="21"/>
      <c r="E243" s="21"/>
      <c r="F243" s="6"/>
      <c r="I243" s="22"/>
      <c r="J243" s="8"/>
      <c r="K243" s="5"/>
      <c r="L243" s="17"/>
    </row>
    <row r="244" spans="1:12" s="2" customFormat="1" ht="17.25" thickBot="1">
      <c r="A244" s="23"/>
      <c r="B244" s="22"/>
      <c r="C244" s="22"/>
      <c r="D244" s="24"/>
      <c r="E244" s="24"/>
      <c r="F244" s="8"/>
      <c r="G244" s="8"/>
      <c r="H244" s="8"/>
      <c r="I244" s="15"/>
      <c r="L244" s="17"/>
    </row>
    <row r="245" spans="1:12" s="2" customFormat="1">
      <c r="A245" s="15"/>
      <c r="B245" s="15"/>
      <c r="C245" s="15"/>
      <c r="D245" s="16"/>
      <c r="E245" s="16"/>
      <c r="I245" s="15"/>
      <c r="L245" s="17"/>
    </row>
  </sheetData>
  <mergeCells count="58">
    <mergeCell ref="I97:J97"/>
    <mergeCell ref="K88:K89"/>
    <mergeCell ref="L88:L89"/>
    <mergeCell ref="M88:N88"/>
    <mergeCell ref="B94:C94"/>
    <mergeCell ref="A88:C88"/>
    <mergeCell ref="D88:D89"/>
    <mergeCell ref="E88:E89"/>
    <mergeCell ref="F88:G88"/>
    <mergeCell ref="H88:J88"/>
    <mergeCell ref="B63:C63"/>
    <mergeCell ref="I83:I84"/>
    <mergeCell ref="B74:B75"/>
    <mergeCell ref="A29:N29"/>
    <mergeCell ref="A31:G31"/>
    <mergeCell ref="H31:N31"/>
    <mergeCell ref="A32:C32"/>
    <mergeCell ref="D32:D33"/>
    <mergeCell ref="M32:N32"/>
    <mergeCell ref="E32:E33"/>
    <mergeCell ref="F32:G32"/>
    <mergeCell ref="H32:J32"/>
    <mergeCell ref="K32:K33"/>
    <mergeCell ref="L32:L33"/>
    <mergeCell ref="A57:N57"/>
    <mergeCell ref="A59:G59"/>
    <mergeCell ref="A85:N85"/>
    <mergeCell ref="A87:G87"/>
    <mergeCell ref="H87:N87"/>
    <mergeCell ref="B76:C76"/>
    <mergeCell ref="B81:C81"/>
    <mergeCell ref="B79:C79"/>
    <mergeCell ref="A1:N1"/>
    <mergeCell ref="A3:G3"/>
    <mergeCell ref="H3:N3"/>
    <mergeCell ref="A4:C4"/>
    <mergeCell ref="D4:D5"/>
    <mergeCell ref="E4:E5"/>
    <mergeCell ref="F4:G4"/>
    <mergeCell ref="H4:J4"/>
    <mergeCell ref="K4:K5"/>
    <mergeCell ref="L4:L5"/>
    <mergeCell ref="M4:N4"/>
    <mergeCell ref="I28:J28"/>
    <mergeCell ref="A6:C6"/>
    <mergeCell ref="H6:J6"/>
    <mergeCell ref="B7:C7"/>
    <mergeCell ref="I7:J7"/>
    <mergeCell ref="B9:B11"/>
    <mergeCell ref="H59:N59"/>
    <mergeCell ref="A60:C60"/>
    <mergeCell ref="D60:D61"/>
    <mergeCell ref="E60:E61"/>
    <mergeCell ref="F60:G60"/>
    <mergeCell ref="H60:J60"/>
    <mergeCell ref="K60:K61"/>
    <mergeCell ref="L60:L61"/>
    <mergeCell ref="M60:N60"/>
  </mergeCells>
  <phoneticPr fontId="3" type="noConversion"/>
  <printOptions horizontalCentered="1"/>
  <pageMargins left="0.23622047244094491" right="0.15748031496062992" top="0.74803149606299213" bottom="0.19685039370078741" header="0.70866141732283472" footer="0.31496062992125984"/>
  <pageSetup paperSize="9" scale="5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세입세출총괄표</vt:lpstr>
      <vt:lpstr>세입세출총괄표!Print_Area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2023-08-30T07:44:16Z</cp:lastPrinted>
  <dcterms:created xsi:type="dcterms:W3CDTF">2022-02-17T02:25:34Z</dcterms:created>
  <dcterms:modified xsi:type="dcterms:W3CDTF">2023-09-05T08:54:12Z</dcterms:modified>
</cp:coreProperties>
</file>