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45" yWindow="-270" windowWidth="17145" windowHeight="12375"/>
  </bookViews>
  <sheets>
    <sheet name="세입세출총괄표" sheetId="27" r:id="rId1"/>
  </sheets>
  <definedNames>
    <definedName name="_xlnm.Print_Area" localSheetId="0">세입세출총괄표!$A$1:$N$99</definedName>
  </definedNames>
  <calcPr calcId="144525"/>
</workbook>
</file>

<file path=xl/calcChain.xml><?xml version="1.0" encoding="utf-8"?>
<calcChain xmlns="http://schemas.openxmlformats.org/spreadsheetml/2006/main">
  <c r="L53" i="27" l="1"/>
  <c r="K53" i="27"/>
  <c r="L61" i="27"/>
  <c r="K61" i="27"/>
  <c r="L33" i="27"/>
  <c r="K33" i="27"/>
  <c r="F34" i="27"/>
  <c r="L79" i="27"/>
  <c r="L64" i="27" l="1"/>
  <c r="K64" i="27"/>
  <c r="M84" i="27"/>
  <c r="F46" i="27" l="1"/>
  <c r="G46" i="27" s="1"/>
  <c r="F47" i="27"/>
  <c r="G47" i="27" s="1"/>
  <c r="F48" i="27"/>
  <c r="G48" i="27" s="1"/>
  <c r="F45" i="27"/>
  <c r="G45" i="27" s="1"/>
  <c r="F44" i="27"/>
  <c r="G44" i="27" s="1"/>
  <c r="F12" i="27"/>
  <c r="L85" i="27"/>
  <c r="L32" i="27" s="1"/>
  <c r="M64" i="27"/>
  <c r="N64" i="27" s="1"/>
  <c r="L8" i="27"/>
  <c r="K87" i="27"/>
  <c r="K85" i="27"/>
  <c r="K79" i="27"/>
  <c r="K32" i="27" s="1"/>
  <c r="M89" i="27"/>
  <c r="N89" i="27" s="1"/>
  <c r="M88" i="27"/>
  <c r="N88" i="27" s="1"/>
  <c r="L87" i="27"/>
  <c r="M86" i="27"/>
  <c r="N86" i="27" s="1"/>
  <c r="M83" i="27"/>
  <c r="N83" i="27" s="1"/>
  <c r="M82" i="27"/>
  <c r="N82" i="27" s="1"/>
  <c r="M81" i="27"/>
  <c r="N81" i="27" s="1"/>
  <c r="M80" i="27"/>
  <c r="N80" i="27" s="1"/>
  <c r="M73" i="27"/>
  <c r="N73" i="27" s="1"/>
  <c r="M63" i="27"/>
  <c r="M62" i="27"/>
  <c r="M61" i="27" s="1"/>
  <c r="F71" i="27"/>
  <c r="G71" i="27" s="1"/>
  <c r="M60" i="27"/>
  <c r="F70" i="27"/>
  <c r="G70" i="27" s="1"/>
  <c r="M59" i="27"/>
  <c r="N59" i="27" s="1"/>
  <c r="E69" i="27"/>
  <c r="E68" i="27" s="1"/>
  <c r="D69" i="27"/>
  <c r="D68" i="27" s="1"/>
  <c r="M58" i="27"/>
  <c r="N58" i="27" s="1"/>
  <c r="M57" i="27"/>
  <c r="N57" i="27" s="1"/>
  <c r="F67" i="27"/>
  <c r="G67" i="27" s="1"/>
  <c r="M56" i="27"/>
  <c r="N56" i="27" s="1"/>
  <c r="F66" i="27"/>
  <c r="G66" i="27" s="1"/>
  <c r="M55" i="27"/>
  <c r="N55" i="27" s="1"/>
  <c r="E65" i="27"/>
  <c r="E64" i="27" s="1"/>
  <c r="D65" i="27"/>
  <c r="D64" i="27" s="1"/>
  <c r="M54" i="27"/>
  <c r="N54" i="27" s="1"/>
  <c r="F63" i="27"/>
  <c r="M68" i="27"/>
  <c r="N68" i="27" s="1"/>
  <c r="F62" i="27"/>
  <c r="G62" i="27" s="1"/>
  <c r="M67" i="27"/>
  <c r="N67" i="27" s="1"/>
  <c r="E61" i="27"/>
  <c r="D61" i="27"/>
  <c r="M66" i="27"/>
  <c r="N66" i="27" s="1"/>
  <c r="F54" i="27"/>
  <c r="G54" i="27" s="1"/>
  <c r="M65" i="27"/>
  <c r="N65" i="27" s="1"/>
  <c r="F53" i="27"/>
  <c r="G53" i="27" s="1"/>
  <c r="M72" i="27"/>
  <c r="N72" i="27" s="1"/>
  <c r="F52" i="27"/>
  <c r="G52" i="27" s="1"/>
  <c r="M71" i="27"/>
  <c r="N71" i="27" s="1"/>
  <c r="F51" i="27"/>
  <c r="G51" i="27" s="1"/>
  <c r="M70" i="27"/>
  <c r="N70" i="27" s="1"/>
  <c r="E50" i="27"/>
  <c r="D50" i="27"/>
  <c r="M69" i="27"/>
  <c r="N69" i="27" s="1"/>
  <c r="F60" i="27"/>
  <c r="G60" i="27" s="1"/>
  <c r="E59" i="27"/>
  <c r="D59" i="27"/>
  <c r="M52" i="27"/>
  <c r="N52" i="27" s="1"/>
  <c r="F58" i="27"/>
  <c r="G58" i="27" s="1"/>
  <c r="M51" i="27"/>
  <c r="N51" i="27" s="1"/>
  <c r="F57" i="27"/>
  <c r="G57" i="27" s="1"/>
  <c r="M50" i="27"/>
  <c r="N50" i="27" s="1"/>
  <c r="F56" i="27"/>
  <c r="G56" i="27" s="1"/>
  <c r="M49" i="27"/>
  <c r="N49" i="27" s="1"/>
  <c r="E55" i="27"/>
  <c r="D55" i="27"/>
  <c r="M48" i="27"/>
  <c r="N48" i="27" s="1"/>
  <c r="M47" i="27"/>
  <c r="N47" i="27" s="1"/>
  <c r="F35" i="27"/>
  <c r="M46" i="27"/>
  <c r="N46" i="27" s="1"/>
  <c r="F33" i="27"/>
  <c r="G33" i="27" s="1"/>
  <c r="M45" i="27"/>
  <c r="N45" i="27" s="1"/>
  <c r="F32" i="27"/>
  <c r="G32" i="27" s="1"/>
  <c r="M44" i="27"/>
  <c r="N44" i="27" s="1"/>
  <c r="F31" i="27"/>
  <c r="G31" i="27" s="1"/>
  <c r="M38" i="27"/>
  <c r="F30" i="27"/>
  <c r="G30" i="27" s="1"/>
  <c r="M37" i="27"/>
  <c r="N37" i="27" s="1"/>
  <c r="F29" i="27"/>
  <c r="G29" i="27" s="1"/>
  <c r="M36" i="27"/>
  <c r="N36" i="27" s="1"/>
  <c r="F28" i="27"/>
  <c r="G28" i="27" s="1"/>
  <c r="M35" i="27"/>
  <c r="N35" i="27" s="1"/>
  <c r="M34" i="27"/>
  <c r="N34" i="27" s="1"/>
  <c r="F38" i="27"/>
  <c r="G38" i="27" s="1"/>
  <c r="F37" i="27"/>
  <c r="G37" i="27" s="1"/>
  <c r="F36" i="27"/>
  <c r="G36" i="27" s="1"/>
  <c r="M31" i="27"/>
  <c r="N31" i="27" s="1"/>
  <c r="M30" i="27"/>
  <c r="N30" i="27" s="1"/>
  <c r="M29" i="27"/>
  <c r="N29" i="27" s="1"/>
  <c r="L28" i="27"/>
  <c r="K28" i="27"/>
  <c r="M27" i="27"/>
  <c r="N27" i="27" s="1"/>
  <c r="F27" i="27"/>
  <c r="G27" i="27" s="1"/>
  <c r="M26" i="27"/>
  <c r="N26" i="27" s="1"/>
  <c r="F26" i="27"/>
  <c r="G26" i="27" s="1"/>
  <c r="M25" i="27"/>
  <c r="N25" i="27" s="1"/>
  <c r="F25" i="27"/>
  <c r="G25" i="27" s="1"/>
  <c r="M24" i="27"/>
  <c r="N24" i="27" s="1"/>
  <c r="F24" i="27"/>
  <c r="G24" i="27" s="1"/>
  <c r="M23" i="27"/>
  <c r="N23" i="27" s="1"/>
  <c r="F23" i="27"/>
  <c r="G23" i="27" s="1"/>
  <c r="M22" i="27"/>
  <c r="N22" i="27" s="1"/>
  <c r="F22" i="27"/>
  <c r="G22" i="27" s="1"/>
  <c r="L21" i="27"/>
  <c r="K21" i="27"/>
  <c r="F21" i="27"/>
  <c r="G21" i="27" s="1"/>
  <c r="M20" i="27"/>
  <c r="N20" i="27" s="1"/>
  <c r="F20" i="27"/>
  <c r="G20" i="27" s="1"/>
  <c r="M19" i="27"/>
  <c r="N19" i="27" s="1"/>
  <c r="F19" i="27"/>
  <c r="G19" i="27" s="1"/>
  <c r="L18" i="27"/>
  <c r="K18" i="27"/>
  <c r="F18" i="27"/>
  <c r="G18" i="27" s="1"/>
  <c r="M17" i="27"/>
  <c r="N17" i="27" s="1"/>
  <c r="F17" i="27"/>
  <c r="G17" i="27" s="1"/>
  <c r="M16" i="27"/>
  <c r="N16" i="27" s="1"/>
  <c r="F16" i="27"/>
  <c r="G16" i="27" s="1"/>
  <c r="M15" i="27"/>
  <c r="N15" i="27" s="1"/>
  <c r="F15" i="27"/>
  <c r="G15" i="27" s="1"/>
  <c r="M14" i="27"/>
  <c r="F14" i="27"/>
  <c r="G14" i="27" s="1"/>
  <c r="M13" i="27"/>
  <c r="N13" i="27" s="1"/>
  <c r="E13" i="27"/>
  <c r="D13" i="27"/>
  <c r="M12" i="27"/>
  <c r="N12" i="27" s="1"/>
  <c r="M11" i="27"/>
  <c r="N11" i="27" s="1"/>
  <c r="F11" i="27"/>
  <c r="G11" i="27" s="1"/>
  <c r="M10" i="27"/>
  <c r="N10" i="27" s="1"/>
  <c r="F10" i="27"/>
  <c r="G10" i="27" s="1"/>
  <c r="M9" i="27"/>
  <c r="N9" i="27" s="1"/>
  <c r="F9" i="27"/>
  <c r="G9" i="27" s="1"/>
  <c r="K8" i="27"/>
  <c r="E8" i="27"/>
  <c r="D8" i="27"/>
  <c r="L7" i="27" l="1"/>
  <c r="L6" i="27" s="1"/>
  <c r="N38" i="27"/>
  <c r="M18" i="27"/>
  <c r="N18" i="27" s="1"/>
  <c r="M28" i="27"/>
  <c r="N28" i="27" s="1"/>
  <c r="F8" i="27"/>
  <c r="G8" i="27" s="1"/>
  <c r="M8" i="27"/>
  <c r="N8" i="27" s="1"/>
  <c r="M87" i="27"/>
  <c r="N87" i="27" s="1"/>
  <c r="M21" i="27"/>
  <c r="N21" i="27" s="1"/>
  <c r="F61" i="27"/>
  <c r="G61" i="27" s="1"/>
  <c r="F64" i="27"/>
  <c r="G64" i="27" s="1"/>
  <c r="M79" i="27"/>
  <c r="N79" i="27" s="1"/>
  <c r="M85" i="27"/>
  <c r="N85" i="27" s="1"/>
  <c r="F55" i="27"/>
  <c r="G55" i="27" s="1"/>
  <c r="E7" i="27"/>
  <c r="D49" i="27"/>
  <c r="M53" i="27"/>
  <c r="N53" i="27" s="1"/>
  <c r="D7" i="27"/>
  <c r="K7" i="27"/>
  <c r="F69" i="27"/>
  <c r="G69" i="27" s="1"/>
  <c r="F59" i="27"/>
  <c r="G59" i="27" s="1"/>
  <c r="F50" i="27"/>
  <c r="G50" i="27" s="1"/>
  <c r="F65" i="27"/>
  <c r="G65" i="27" s="1"/>
  <c r="F68" i="27"/>
  <c r="G68" i="27" s="1"/>
  <c r="F13" i="27"/>
  <c r="G13" i="27" s="1"/>
  <c r="E49" i="27"/>
  <c r="M33" i="27" l="1"/>
  <c r="N33" i="27" s="1"/>
  <c r="K6" i="27"/>
  <c r="F7" i="27"/>
  <c r="G7" i="27" s="1"/>
  <c r="F49" i="27"/>
  <c r="G49" i="27" s="1"/>
  <c r="D6" i="27"/>
  <c r="E6" i="27"/>
  <c r="O6" i="27" s="1"/>
  <c r="M7" i="27"/>
  <c r="F6" i="27" l="1"/>
  <c r="G6" i="27" s="1"/>
  <c r="N7" i="27"/>
  <c r="M32" i="27" l="1"/>
  <c r="N32" i="27" l="1"/>
  <c r="M6" i="27"/>
  <c r="N6" i="27" s="1"/>
</calcChain>
</file>

<file path=xl/sharedStrings.xml><?xml version="1.0" encoding="utf-8"?>
<sst xmlns="http://schemas.openxmlformats.org/spreadsheetml/2006/main" count="251" uniqueCount="134">
  <si>
    <t>관</t>
  </si>
  <si>
    <t>항</t>
  </si>
  <si>
    <t>목</t>
  </si>
  <si>
    <t>보조금수입</t>
  </si>
  <si>
    <t>사무비</t>
  </si>
  <si>
    <t>인건비</t>
  </si>
  <si>
    <t>세 입</t>
  </si>
  <si>
    <t>세 출</t>
  </si>
  <si>
    <t>과 목</t>
  </si>
  <si>
    <t>%</t>
  </si>
  <si>
    <t>소계</t>
  </si>
  <si>
    <t>세입총액</t>
  </si>
  <si>
    <t>(B-A)</t>
  </si>
  <si>
    <t>(단위:원)</t>
    <phoneticPr fontId="5" type="noConversion"/>
  </si>
  <si>
    <t>증감</t>
    <phoneticPr fontId="5" type="noConversion"/>
  </si>
  <si>
    <t>소계</t>
    <phoneticPr fontId="5" type="noConversion"/>
  </si>
  <si>
    <t>합계</t>
    <phoneticPr fontId="5" type="noConversion"/>
  </si>
  <si>
    <t>시설비</t>
    <phoneticPr fontId="5" type="noConversion"/>
  </si>
  <si>
    <t>자산취득비</t>
    <phoneticPr fontId="5" type="noConversion"/>
  </si>
  <si>
    <t>기관운영비</t>
    <phoneticPr fontId="5" type="noConversion"/>
  </si>
  <si>
    <t>사회보험부담금</t>
    <phoneticPr fontId="5" type="noConversion"/>
  </si>
  <si>
    <t>합계</t>
  </si>
  <si>
    <t>둘레도시락</t>
  </si>
  <si>
    <t>공공요금</t>
  </si>
  <si>
    <t>갈맷길이야기</t>
  </si>
  <si>
    <t>반짝이는도슨트</t>
  </si>
  <si>
    <t>익사이팅동화구연</t>
  </si>
  <si>
    <t>반짝이는도슨트</t>
    <phoneticPr fontId="5" type="noConversion"/>
  </si>
  <si>
    <t>가족수당</t>
    <phoneticPr fontId="5" type="noConversion"/>
  </si>
  <si>
    <t>공익활동</t>
    <phoneticPr fontId="5" type="noConversion"/>
  </si>
  <si>
    <t>보전수당</t>
    <phoneticPr fontId="5" type="noConversion"/>
  </si>
  <si>
    <t>기타운영비</t>
    <phoneticPr fontId="5" type="noConversion"/>
  </si>
  <si>
    <t>국내외관광안내단</t>
  </si>
  <si>
    <t>노노케어</t>
  </si>
  <si>
    <t>둘레도시락사업</t>
  </si>
  <si>
    <t>합계</t>
    <phoneticPr fontId="5" type="noConversion"/>
  </si>
  <si>
    <t>이월금</t>
  </si>
  <si>
    <t>잡수입</t>
  </si>
  <si>
    <t>퇴직적립금</t>
    <phoneticPr fontId="5" type="noConversion"/>
  </si>
  <si>
    <t>시설장비유지비</t>
    <phoneticPr fontId="5" type="noConversion"/>
  </si>
  <si>
    <t>갈맷길이야기</t>
    <phoneticPr fontId="5" type="noConversion"/>
  </si>
  <si>
    <t>국내외관광안내단</t>
    <phoneticPr fontId="5" type="noConversion"/>
  </si>
  <si>
    <t>학교급식도우미</t>
    <phoneticPr fontId="5" type="noConversion"/>
  </si>
  <si>
    <t>스쿨존지킴이</t>
    <phoneticPr fontId="5" type="noConversion"/>
  </si>
  <si>
    <t>급 여</t>
  </si>
  <si>
    <t>기관운영비</t>
  </si>
  <si>
    <t>회의비</t>
  </si>
  <si>
    <t>여비</t>
  </si>
  <si>
    <t>수용비 및 수수료</t>
  </si>
  <si>
    <t>제세공과금</t>
  </si>
  <si>
    <t>차량비</t>
  </si>
  <si>
    <t>다이나믹6070택배</t>
    <phoneticPr fontId="5" type="noConversion"/>
  </si>
  <si>
    <t>홍보사업</t>
  </si>
  <si>
    <t>연수사업</t>
  </si>
  <si>
    <t>시장형</t>
    <phoneticPr fontId="5" type="noConversion"/>
  </si>
  <si>
    <t>소계</t>
    <phoneticPr fontId="5" type="noConversion"/>
  </si>
  <si>
    <t>일반사업비</t>
    <phoneticPr fontId="5" type="noConversion"/>
  </si>
  <si>
    <t>예비비</t>
    <phoneticPr fontId="5" type="noConversion"/>
  </si>
  <si>
    <t>반환금</t>
    <phoneticPr fontId="5" type="noConversion"/>
  </si>
  <si>
    <t>업무추진비</t>
    <phoneticPr fontId="5" type="noConversion"/>
  </si>
  <si>
    <t>운영비</t>
    <phoneticPr fontId="5" type="noConversion"/>
  </si>
  <si>
    <t>재산조성비</t>
    <phoneticPr fontId="5" type="noConversion"/>
  </si>
  <si>
    <t>사업비</t>
    <phoneticPr fontId="5" type="noConversion"/>
  </si>
  <si>
    <t>세출 총액</t>
    <phoneticPr fontId="5" type="noConversion"/>
  </si>
  <si>
    <t>효도휴가비</t>
    <phoneticPr fontId="5" type="noConversion"/>
  </si>
  <si>
    <t>기타후생경비</t>
    <phoneticPr fontId="5" type="noConversion"/>
  </si>
  <si>
    <t>지정후원금</t>
    <phoneticPr fontId="5" type="noConversion"/>
  </si>
  <si>
    <t>사업관리비</t>
    <phoneticPr fontId="5" type="noConversion"/>
  </si>
  <si>
    <t>전담인력인건비</t>
    <phoneticPr fontId="5" type="noConversion"/>
  </si>
  <si>
    <t>예비비 
및 기타</t>
    <phoneticPr fontId="5" type="noConversion"/>
  </si>
  <si>
    <t>행복UP공동작업장</t>
  </si>
  <si>
    <t>(서비스제공형)</t>
  </si>
  <si>
    <t>행복일자리드림</t>
    <phoneticPr fontId="24" type="noConversion"/>
  </si>
  <si>
    <t>도서관관리지원</t>
  </si>
  <si>
    <t>실버안전순찰대</t>
  </si>
  <si>
    <t>(사회서비스형)</t>
  </si>
  <si>
    <t>둘레커피사업단</t>
    <phoneticPr fontId="24" type="noConversion"/>
  </si>
  <si>
    <t>(제조판매형)</t>
    <phoneticPr fontId="5" type="noConversion"/>
  </si>
  <si>
    <t>(사회서비스)</t>
    <phoneticPr fontId="24" type="noConversion"/>
  </si>
  <si>
    <t>(B-A)</t>
    <phoneticPr fontId="18" type="noConversion"/>
  </si>
  <si>
    <t>관공서도우미</t>
    <phoneticPr fontId="5" type="noConversion"/>
  </si>
  <si>
    <t>보조금수입</t>
    <phoneticPr fontId="5" type="noConversion"/>
  </si>
  <si>
    <t>(공익활동)</t>
    <phoneticPr fontId="5" type="noConversion"/>
  </si>
  <si>
    <t>둘레커피사업</t>
    <phoneticPr fontId="5" type="noConversion"/>
  </si>
  <si>
    <t>(공동작업형)</t>
    <phoneticPr fontId="5" type="noConversion"/>
  </si>
  <si>
    <t>행복일자리드림</t>
    <phoneticPr fontId="5" type="noConversion"/>
  </si>
  <si>
    <t>사업수입</t>
    <phoneticPr fontId="5" type="noConversion"/>
  </si>
  <si>
    <t>후원금수입</t>
    <phoneticPr fontId="5" type="noConversion"/>
  </si>
  <si>
    <t>비지정후원금수입</t>
    <phoneticPr fontId="5" type="noConversion"/>
  </si>
  <si>
    <t>전년도이월금
(수익금이월)</t>
    <phoneticPr fontId="5" type="noConversion"/>
  </si>
  <si>
    <t>전년도이월금
(후원금)</t>
    <phoneticPr fontId="5" type="noConversion"/>
  </si>
  <si>
    <t>기타잡수입</t>
    <phoneticPr fontId="5" type="noConversion"/>
  </si>
  <si>
    <t>기타예금이자수입</t>
    <phoneticPr fontId="5" type="noConversion"/>
  </si>
  <si>
    <t>노인사회
활동지원</t>
    <phoneticPr fontId="5" type="noConversion"/>
  </si>
  <si>
    <t>실습지도사업</t>
    <phoneticPr fontId="5" type="noConversion"/>
  </si>
  <si>
    <t>실버드림택배</t>
    <phoneticPr fontId="5" type="noConversion"/>
  </si>
  <si>
    <t>둘레급식사업</t>
    <phoneticPr fontId="5" type="noConversion"/>
  </si>
  <si>
    <t>수영클린도우미</t>
    <phoneticPr fontId="5" type="noConversion"/>
  </si>
  <si>
    <t>2020년</t>
    <phoneticPr fontId="18" type="noConversion"/>
  </si>
  <si>
    <t>게시판환경미화</t>
    <phoneticPr fontId="18" type="noConversion"/>
  </si>
  <si>
    <t>보육도우미</t>
    <phoneticPr fontId="18" type="noConversion"/>
  </si>
  <si>
    <t>수영클린도우미</t>
    <phoneticPr fontId="18" type="noConversion"/>
  </si>
  <si>
    <t>클린버스정류장</t>
    <phoneticPr fontId="18" type="noConversion"/>
  </si>
  <si>
    <t>실버드림택배</t>
    <phoneticPr fontId="18" type="noConversion"/>
  </si>
  <si>
    <t>둘레커피사업</t>
  </si>
  <si>
    <t>게시판환경미화</t>
    <phoneticPr fontId="5" type="noConversion"/>
  </si>
  <si>
    <t>보육도우미</t>
    <phoneticPr fontId="5" type="noConversion"/>
  </si>
  <si>
    <t>클린버스정류장</t>
    <phoneticPr fontId="5" type="noConversion"/>
  </si>
  <si>
    <t>둘레급식사업단</t>
    <phoneticPr fontId="24" type="noConversion"/>
  </si>
  <si>
    <t>보육시설지원</t>
    <phoneticPr fontId="5" type="noConversion"/>
  </si>
  <si>
    <t>지역아동센터지원</t>
    <phoneticPr fontId="5" type="noConversion"/>
  </si>
  <si>
    <t>장애인시설지원</t>
    <phoneticPr fontId="5" type="noConversion"/>
  </si>
  <si>
    <t>노인시설지원</t>
    <phoneticPr fontId="5" type="noConversion"/>
  </si>
  <si>
    <t>소방안전지킴이</t>
    <phoneticPr fontId="5" type="noConversion"/>
  </si>
  <si>
    <t>시니어생활방역단</t>
    <phoneticPr fontId="5" type="noConversion"/>
  </si>
  <si>
    <t>수영클린도우미(2)</t>
    <phoneticPr fontId="5" type="noConversion"/>
  </si>
  <si>
    <t>발열체크사업단</t>
    <phoneticPr fontId="5" type="noConversion"/>
  </si>
  <si>
    <t>2차 추경(A)</t>
    <phoneticPr fontId="18" type="noConversion"/>
  </si>
  <si>
    <t>3차 추경(B)</t>
    <phoneticPr fontId="18" type="noConversion"/>
  </si>
  <si>
    <t>복지포인트</t>
    <phoneticPr fontId="5" type="noConversion"/>
  </si>
  <si>
    <t>마을안전지킴이
(베이비부머)</t>
    <phoneticPr fontId="5" type="noConversion"/>
  </si>
  <si>
    <t>마을안전지킴이
(주택공사)</t>
    <phoneticPr fontId="5" type="noConversion"/>
  </si>
  <si>
    <t>마을안전지킴이
(방범)</t>
    <phoneticPr fontId="5" type="noConversion"/>
  </si>
  <si>
    <t>세 입</t>
    <phoneticPr fontId="5" type="noConversion"/>
  </si>
  <si>
    <t>총괄3-1</t>
    <phoneticPr fontId="5" type="noConversion"/>
  </si>
  <si>
    <t>총괄3-2</t>
    <phoneticPr fontId="5" type="noConversion"/>
  </si>
  <si>
    <t>총괄3-3</t>
    <phoneticPr fontId="5" type="noConversion"/>
  </si>
  <si>
    <t xml:space="preserve">2020년  『부산수영시니어클럽』3차 추경예산 세입․세출 총괄표 </t>
    <phoneticPr fontId="18" type="noConversion"/>
  </si>
  <si>
    <t>사회복지사
처우개선비</t>
    <phoneticPr fontId="5" type="noConversion"/>
  </si>
  <si>
    <t>사회복지사
처우개선비</t>
    <phoneticPr fontId="5" type="noConversion"/>
  </si>
  <si>
    <t>(취업알선형)</t>
    <phoneticPr fontId="5" type="noConversion"/>
  </si>
  <si>
    <t>종사자성과급</t>
    <phoneticPr fontId="24" type="noConversion"/>
  </si>
  <si>
    <t>마을안전지킴이
(방범)</t>
    <phoneticPr fontId="5" type="noConversion"/>
  </si>
  <si>
    <t>(고유사업)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</si>
</sst>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4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1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3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23" borderId="35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5" borderId="3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3" fillId="10" borderId="34" applyNumberFormat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6" fillId="0" borderId="4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" borderId="4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>
      <alignment vertical="center"/>
    </xf>
    <xf numFmtId="0" fontId="16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41" fontId="13" fillId="0" borderId="0" xfId="329" applyFont="1" applyAlignment="1">
      <alignment horizontal="right" vertical="center" wrapText="1"/>
    </xf>
    <xf numFmtId="41" fontId="16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15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10" fillId="0" borderId="0" xfId="0" applyFont="1" applyBorder="1" applyAlignment="1">
      <alignment horizontal="center" vertical="center" wrapText="1"/>
    </xf>
    <xf numFmtId="41" fontId="10" fillId="0" borderId="0" xfId="329" applyFont="1" applyFill="1" applyBorder="1" applyAlignment="1">
      <alignment horizontal="right" vertical="center" wrapText="1"/>
    </xf>
    <xf numFmtId="3" fontId="10" fillId="0" borderId="0" xfId="329" applyNumberFormat="1" applyFont="1" applyFill="1" applyBorder="1" applyAlignment="1">
      <alignment horizontal="right" vertical="center" wrapText="1"/>
    </xf>
    <xf numFmtId="3" fontId="13" fillId="0" borderId="0" xfId="329" applyNumberFormat="1" applyFo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1" fontId="13" fillId="0" borderId="16" xfId="329" applyFont="1" applyBorder="1" applyAlignment="1">
      <alignment horizontal="right" vertical="center" wrapText="1"/>
    </xf>
    <xf numFmtId="3" fontId="13" fillId="0" borderId="16" xfId="329" applyNumberFormat="1" applyFont="1" applyBorder="1">
      <alignment vertical="center"/>
    </xf>
    <xf numFmtId="176" fontId="13" fillId="0" borderId="16" xfId="0" applyNumberFormat="1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41" fontId="13" fillId="0" borderId="0" xfId="329" applyFont="1" applyBorder="1" applyAlignment="1">
      <alignment horizontal="right" vertical="center" wrapText="1"/>
    </xf>
    <xf numFmtId="3" fontId="13" fillId="0" borderId="0" xfId="329" applyNumberFormat="1" applyFont="1" applyBorder="1">
      <alignment vertical="center"/>
    </xf>
    <xf numFmtId="176" fontId="13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1" fontId="13" fillId="0" borderId="21" xfId="329" applyFont="1" applyBorder="1" applyAlignment="1">
      <alignment horizontal="right" vertical="center" wrapText="1"/>
    </xf>
    <xf numFmtId="3" fontId="13" fillId="0" borderId="21" xfId="329" applyNumberFormat="1" applyFont="1" applyBorder="1">
      <alignment vertical="center"/>
    </xf>
    <xf numFmtId="176" fontId="13" fillId="0" borderId="21" xfId="0" applyNumberFormat="1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9" fillId="0" borderId="0" xfId="0" applyFont="1">
      <alignment vertical="center"/>
    </xf>
    <xf numFmtId="41" fontId="10" fillId="0" borderId="18" xfId="329" applyFont="1" applyBorder="1" applyAlignment="1">
      <alignment vertical="center" wrapText="1"/>
    </xf>
    <xf numFmtId="41" fontId="7" fillId="4" borderId="1" xfId="328" applyNumberFormat="1" applyFont="1" applyFill="1" applyBorder="1" applyAlignment="1">
      <alignment horizontal="right" vertical="center" wrapText="1"/>
    </xf>
    <xf numFmtId="41" fontId="10" fillId="0" borderId="1" xfId="328" applyNumberFormat="1" applyFont="1" applyBorder="1" applyAlignment="1">
      <alignment horizontal="right" vertical="center" wrapText="1"/>
    </xf>
    <xf numFmtId="41" fontId="7" fillId="0" borderId="13" xfId="328" applyNumberFormat="1" applyFont="1" applyBorder="1" applyAlignment="1">
      <alignment horizontal="right" vertical="center" wrapText="1"/>
    </xf>
    <xf numFmtId="41" fontId="10" fillId="0" borderId="1" xfId="328" applyNumberFormat="1" applyFont="1" applyFill="1" applyBorder="1" applyAlignment="1">
      <alignment horizontal="right" vertical="center" wrapText="1"/>
    </xf>
    <xf numFmtId="41" fontId="7" fillId="4" borderId="13" xfId="328" applyNumberFormat="1" applyFont="1" applyFill="1" applyBorder="1" applyAlignment="1">
      <alignment horizontal="right" vertical="center" wrapText="1"/>
    </xf>
    <xf numFmtId="41" fontId="14" fillId="2" borderId="1" xfId="329" applyFont="1" applyFill="1" applyBorder="1" applyAlignment="1">
      <alignment horizontal="center" vertical="center" wrapText="1"/>
    </xf>
    <xf numFmtId="41" fontId="10" fillId="0" borderId="8" xfId="329" applyFont="1" applyBorder="1" applyAlignment="1">
      <alignment horizontal="center" vertical="center" wrapText="1"/>
    </xf>
    <xf numFmtId="41" fontId="10" fillId="0" borderId="9" xfId="401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41" fontId="10" fillId="0" borderId="0" xfId="329" applyFont="1" applyFill="1" applyBorder="1" applyAlignment="1">
      <alignment horizontal="center" vertical="center" wrapText="1"/>
    </xf>
    <xf numFmtId="41" fontId="10" fillId="0" borderId="3" xfId="329" applyFont="1" applyBorder="1" applyAlignment="1">
      <alignment horizontal="center" vertical="center" wrapText="1"/>
    </xf>
    <xf numFmtId="41" fontId="10" fillId="0" borderId="5" xfId="329" applyFont="1" applyBorder="1" applyAlignment="1">
      <alignment vertical="center" wrapText="1"/>
    </xf>
    <xf numFmtId="41" fontId="10" fillId="0" borderId="13" xfId="329" applyNumberFormat="1" applyFont="1" applyBorder="1" applyAlignment="1">
      <alignment horizontal="right" vertical="center" wrapText="1"/>
    </xf>
    <xf numFmtId="41" fontId="10" fillId="0" borderId="1" xfId="1945" applyNumberFormat="1" applyFont="1" applyBorder="1" applyAlignment="1">
      <alignment horizontal="right" vertical="center" wrapText="1"/>
    </xf>
    <xf numFmtId="41" fontId="10" fillId="0" borderId="1" xfId="329" applyNumberFormat="1" applyFont="1" applyBorder="1" applyAlignment="1">
      <alignment horizontal="right" vertical="center" wrapText="1"/>
    </xf>
    <xf numFmtId="41" fontId="7" fillId="0" borderId="1" xfId="329" applyNumberFormat="1" applyFont="1" applyFill="1" applyBorder="1" applyAlignment="1">
      <alignment horizontal="right" vertical="center" wrapText="1"/>
    </xf>
    <xf numFmtId="41" fontId="10" fillId="4" borderId="1" xfId="402" applyNumberFormat="1" applyFont="1" applyFill="1" applyBorder="1" applyAlignment="1">
      <alignment horizontal="right" vertical="center" wrapText="1"/>
    </xf>
    <xf numFmtId="41" fontId="22" fillId="0" borderId="1" xfId="329" applyNumberFormat="1" applyFont="1" applyFill="1" applyBorder="1" applyAlignment="1">
      <alignment horizontal="right" vertical="center" wrapText="1"/>
    </xf>
    <xf numFmtId="41" fontId="22" fillId="0" borderId="1" xfId="329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41" fontId="10" fillId="0" borderId="8" xfId="329" applyFont="1" applyBorder="1" applyAlignment="1">
      <alignment vertical="center" wrapText="1"/>
    </xf>
    <xf numFmtId="3" fontId="13" fillId="0" borderId="13" xfId="329" applyNumberFormat="1" applyFont="1" applyBorder="1">
      <alignment vertical="center"/>
    </xf>
    <xf numFmtId="41" fontId="13" fillId="0" borderId="1" xfId="329" applyFont="1" applyBorder="1" applyAlignment="1">
      <alignment horizontal="right" vertical="center" wrapText="1"/>
    </xf>
    <xf numFmtId="3" fontId="13" fillId="0" borderId="1" xfId="329" applyNumberFormat="1" applyFont="1" applyBorder="1">
      <alignment vertical="center"/>
    </xf>
    <xf numFmtId="41" fontId="13" fillId="0" borderId="13" xfId="329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6" fontId="13" fillId="0" borderId="12" xfId="0" applyNumberFormat="1" applyFont="1" applyBorder="1">
      <alignment vertical="center"/>
    </xf>
    <xf numFmtId="0" fontId="13" fillId="0" borderId="26" xfId="0" applyFont="1" applyBorder="1" applyAlignment="1">
      <alignment horizontal="center" vertical="center"/>
    </xf>
    <xf numFmtId="176" fontId="13" fillId="0" borderId="28" xfId="0" applyNumberFormat="1" applyFont="1" applyBorder="1">
      <alignment vertical="center"/>
    </xf>
    <xf numFmtId="176" fontId="8" fillId="0" borderId="12" xfId="0" applyNumberFormat="1" applyFont="1" applyFill="1" applyBorder="1" applyAlignment="1">
      <alignment horizontal="right" vertical="center" wrapText="1"/>
    </xf>
    <xf numFmtId="41" fontId="10" fillId="0" borderId="11" xfId="329" applyFont="1" applyFill="1" applyBorder="1" applyAlignment="1">
      <alignment horizontal="center" vertical="center" wrapText="1"/>
    </xf>
    <xf numFmtId="41" fontId="14" fillId="2" borderId="9" xfId="329" applyFont="1" applyFill="1" applyBorder="1" applyAlignment="1">
      <alignment horizontal="center" vertical="center" wrapText="1"/>
    </xf>
    <xf numFmtId="3" fontId="14" fillId="2" borderId="1" xfId="329" applyNumberFormat="1" applyFont="1" applyFill="1" applyBorder="1" applyAlignment="1">
      <alignment horizontal="center" vertical="center" wrapText="1"/>
    </xf>
    <xf numFmtId="176" fontId="14" fillId="2" borderId="12" xfId="1" applyNumberFormat="1" applyFont="1" applyFill="1" applyBorder="1" applyAlignment="1">
      <alignment horizontal="center" vertical="center" wrapText="1"/>
    </xf>
    <xf numFmtId="41" fontId="10" fillId="0" borderId="9" xfId="329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right" vertical="center" wrapText="1"/>
    </xf>
    <xf numFmtId="176" fontId="7" fillId="4" borderId="12" xfId="0" applyNumberFormat="1" applyFont="1" applyFill="1" applyBorder="1" applyAlignment="1">
      <alignment horizontal="right" vertical="center" wrapText="1"/>
    </xf>
    <xf numFmtId="176" fontId="8" fillId="4" borderId="12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1" fontId="8" fillId="0" borderId="1" xfId="329" applyNumberFormat="1" applyFont="1" applyFill="1" applyBorder="1" applyAlignment="1">
      <alignment horizontal="right" vertical="center" wrapText="1"/>
    </xf>
    <xf numFmtId="41" fontId="10" fillId="0" borderId="1" xfId="329" applyNumberFormat="1" applyFont="1" applyFill="1" applyBorder="1" applyAlignment="1">
      <alignment horizontal="right" vertical="center" wrapText="1"/>
    </xf>
    <xf numFmtId="41" fontId="7" fillId="0" borderId="11" xfId="329" applyNumberFormat="1" applyFont="1" applyFill="1" applyBorder="1" applyAlignment="1">
      <alignment horizontal="right" vertical="center" wrapText="1"/>
    </xf>
    <xf numFmtId="41" fontId="8" fillId="0" borderId="1" xfId="329" applyNumberFormat="1" applyFont="1" applyBorder="1" applyAlignment="1">
      <alignment horizontal="right" vertical="center" wrapText="1"/>
    </xf>
    <xf numFmtId="41" fontId="10" fillId="0" borderId="1" xfId="1799" applyNumberFormat="1" applyFont="1" applyBorder="1" applyAlignment="1">
      <alignment horizontal="right" vertical="center" wrapText="1"/>
    </xf>
    <xf numFmtId="41" fontId="10" fillId="4" borderId="1" xfId="329" applyNumberFormat="1" applyFont="1" applyFill="1" applyBorder="1" applyAlignment="1">
      <alignment horizontal="right" vertical="center" wrapText="1"/>
    </xf>
    <xf numFmtId="41" fontId="10" fillId="0" borderId="7" xfId="329" applyFont="1" applyBorder="1" applyAlignment="1">
      <alignment vertical="center" wrapText="1"/>
    </xf>
    <xf numFmtId="41" fontId="10" fillId="0" borderId="1" xfId="1693" applyFont="1" applyFill="1" applyBorder="1" applyAlignment="1">
      <alignment horizontal="center" vertical="center" wrapText="1"/>
    </xf>
    <xf numFmtId="41" fontId="10" fillId="0" borderId="4" xfId="329" applyFont="1" applyFill="1" applyBorder="1" applyAlignment="1">
      <alignment horizontal="center" vertical="center" wrapText="1"/>
    </xf>
    <xf numFmtId="41" fontId="23" fillId="0" borderId="1" xfId="1693" applyFont="1" applyFill="1" applyBorder="1" applyAlignment="1">
      <alignment horizontal="center" vertical="center" wrapText="1"/>
    </xf>
    <xf numFmtId="41" fontId="10" fillId="0" borderId="1" xfId="405" applyNumberFormat="1" applyFont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41" fontId="10" fillId="0" borderId="13" xfId="329" applyFont="1" applyFill="1" applyBorder="1" applyAlignment="1">
      <alignment horizontal="center" vertical="center" shrinkToFit="1"/>
    </xf>
    <xf numFmtId="41" fontId="10" fillId="4" borderId="3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/>
    </xf>
    <xf numFmtId="41" fontId="10" fillId="0" borderId="7" xfId="329" applyFont="1" applyFill="1" applyBorder="1" applyAlignment="1">
      <alignment horizontal="center" vertical="center" wrapText="1"/>
    </xf>
    <xf numFmtId="41" fontId="10" fillId="0" borderId="5" xfId="329" applyFont="1" applyFill="1" applyBorder="1" applyAlignment="1">
      <alignment vertical="center" wrapText="1"/>
    </xf>
    <xf numFmtId="41" fontId="10" fillId="0" borderId="5" xfId="329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shrinkToFit="1"/>
    </xf>
    <xf numFmtId="41" fontId="10" fillId="0" borderId="1" xfId="425" applyNumberFormat="1" applyFont="1" applyBorder="1" applyAlignment="1">
      <alignment horizontal="right" vertical="center" wrapText="1"/>
    </xf>
    <xf numFmtId="41" fontId="7" fillId="0" borderId="1" xfId="591" applyNumberFormat="1" applyFont="1" applyBorder="1" applyAlignment="1">
      <alignment horizontal="right" vertical="center" wrapText="1"/>
    </xf>
    <xf numFmtId="41" fontId="7" fillId="0" borderId="13" xfId="329" applyNumberFormat="1" applyFont="1" applyFill="1" applyBorder="1" applyAlignment="1">
      <alignment horizontal="right" vertical="center" wrapText="1"/>
    </xf>
    <xf numFmtId="176" fontId="7" fillId="4" borderId="28" xfId="0" applyNumberFormat="1" applyFont="1" applyFill="1" applyBorder="1" applyAlignment="1">
      <alignment horizontal="right" vertical="center" wrapText="1"/>
    </xf>
    <xf numFmtId="41" fontId="23" fillId="0" borderId="1" xfId="1799" applyFont="1" applyFill="1" applyBorder="1" applyAlignment="1">
      <alignment horizontal="center" vertical="center" shrinkToFit="1"/>
    </xf>
    <xf numFmtId="41" fontId="10" fillId="0" borderId="1" xfId="453" applyFont="1" applyFill="1" applyBorder="1" applyAlignment="1">
      <alignment horizontal="center" vertical="center" shrinkToFit="1"/>
    </xf>
    <xf numFmtId="41" fontId="10" fillId="0" borderId="1" xfId="1945" applyFont="1" applyFill="1" applyBorder="1" applyAlignment="1">
      <alignment horizontal="center" vertical="center" shrinkToFit="1"/>
    </xf>
    <xf numFmtId="41" fontId="10" fillId="0" borderId="1" xfId="1799" applyFont="1" applyFill="1" applyBorder="1" applyAlignment="1">
      <alignment horizontal="center" vertical="center" shrinkToFit="1"/>
    </xf>
    <xf numFmtId="0" fontId="22" fillId="0" borderId="5" xfId="0" applyFont="1" applyBorder="1">
      <alignment vertical="center"/>
    </xf>
    <xf numFmtId="0" fontId="10" fillId="0" borderId="5" xfId="0" applyFont="1" applyBorder="1">
      <alignment vertical="center"/>
    </xf>
    <xf numFmtId="41" fontId="10" fillId="0" borderId="1" xfId="329" applyFont="1" applyFill="1" applyBorder="1" applyAlignment="1">
      <alignment horizontal="center" vertical="center" shrinkToFit="1"/>
    </xf>
    <xf numFmtId="41" fontId="10" fillId="0" borderId="1" xfId="1945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>
      <alignment vertical="center"/>
    </xf>
    <xf numFmtId="41" fontId="10" fillId="4" borderId="1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1" fontId="10" fillId="4" borderId="1" xfId="216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1" fontId="7" fillId="4" borderId="1" xfId="329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1" fontId="10" fillId="4" borderId="11" xfId="329" applyNumberFormat="1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center" vertical="center"/>
    </xf>
    <xf numFmtId="41" fontId="10" fillId="4" borderId="1" xfId="405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41" fontId="10" fillId="4" borderId="1" xfId="401" applyNumberFormat="1" applyFont="1" applyFill="1" applyBorder="1" applyAlignment="1">
      <alignment horizontal="right" vertical="center" wrapText="1"/>
    </xf>
    <xf numFmtId="41" fontId="10" fillId="4" borderId="1" xfId="398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/>
    </xf>
    <xf numFmtId="41" fontId="8" fillId="4" borderId="1" xfId="0" applyNumberFormat="1" applyFont="1" applyFill="1" applyBorder="1" applyAlignment="1">
      <alignment horizontal="right" vertical="center" wrapText="1"/>
    </xf>
    <xf numFmtId="41" fontId="7" fillId="0" borderId="1" xfId="329" applyFont="1" applyFill="1" applyBorder="1" applyAlignment="1">
      <alignment horizontal="right" vertical="center" wrapText="1"/>
    </xf>
    <xf numFmtId="41" fontId="10" fillId="0" borderId="1" xfId="399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41" fontId="10" fillId="0" borderId="1" xfId="1693" applyNumberFormat="1" applyFont="1" applyFill="1" applyBorder="1" applyAlignment="1">
      <alignment horizontal="right" vertical="center" wrapText="1"/>
    </xf>
    <xf numFmtId="176" fontId="7" fillId="0" borderId="29" xfId="0" applyNumberFormat="1" applyFont="1" applyFill="1" applyBorder="1" applyAlignment="1">
      <alignment horizontal="right" vertical="center" wrapText="1"/>
    </xf>
    <xf numFmtId="41" fontId="10" fillId="0" borderId="1" xfId="402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1" fontId="10" fillId="0" borderId="23" xfId="329" applyFont="1" applyBorder="1" applyAlignment="1">
      <alignment vertical="center" wrapText="1"/>
    </xf>
    <xf numFmtId="41" fontId="10" fillId="4" borderId="1" xfId="329" applyFont="1" applyFill="1" applyBorder="1" applyAlignment="1">
      <alignment horizontal="center" vertical="center" wrapText="1"/>
    </xf>
    <xf numFmtId="41" fontId="10" fillId="4" borderId="1" xfId="1087" applyNumberFormat="1" applyFont="1" applyFill="1" applyBorder="1" applyAlignment="1">
      <alignment horizontal="right" vertical="center" wrapText="1"/>
    </xf>
    <xf numFmtId="41" fontId="10" fillId="4" borderId="1" xfId="1193" applyFont="1" applyFill="1" applyBorder="1" applyAlignment="1">
      <alignment horizontal="center" vertical="center" wrapText="1"/>
    </xf>
    <xf numFmtId="41" fontId="10" fillId="4" borderId="1" xfId="1193" applyNumberFormat="1" applyFont="1" applyFill="1" applyBorder="1" applyAlignment="1">
      <alignment horizontal="right" vertical="center" wrapText="1"/>
    </xf>
    <xf numFmtId="41" fontId="10" fillId="4" borderId="1" xfId="1481" applyFont="1" applyFill="1" applyBorder="1" applyAlignment="1">
      <alignment horizontal="center" vertical="center" wrapText="1"/>
    </xf>
    <xf numFmtId="41" fontId="10" fillId="4" borderId="1" xfId="1481" applyNumberFormat="1" applyFont="1" applyFill="1" applyBorder="1" applyAlignment="1">
      <alignment horizontal="right" vertical="center" wrapText="1"/>
    </xf>
    <xf numFmtId="41" fontId="10" fillId="4" borderId="1" xfId="1481" applyFont="1" applyFill="1" applyBorder="1" applyAlignment="1">
      <alignment horizontal="center" vertical="center" shrinkToFit="1"/>
    </xf>
    <xf numFmtId="41" fontId="20" fillId="4" borderId="1" xfId="1481" applyNumberFormat="1" applyFont="1" applyFill="1" applyBorder="1" applyAlignment="1">
      <alignment horizontal="right" vertical="center" wrapText="1"/>
    </xf>
    <xf numFmtId="41" fontId="10" fillId="4" borderId="1" xfId="1587" applyFont="1" applyFill="1" applyBorder="1" applyAlignment="1">
      <alignment horizontal="center" vertical="center" wrapText="1"/>
    </xf>
    <xf numFmtId="41" fontId="10" fillId="4" borderId="1" xfId="1587" applyNumberFormat="1" applyFont="1" applyFill="1" applyBorder="1" applyAlignment="1">
      <alignment horizontal="right" vertical="center" wrapText="1"/>
    </xf>
    <xf numFmtId="41" fontId="10" fillId="4" borderId="1" xfId="1693" applyNumberFormat="1" applyFont="1" applyFill="1" applyBorder="1" applyAlignment="1">
      <alignment horizontal="right" vertical="center" wrapText="1"/>
    </xf>
    <xf numFmtId="41" fontId="10" fillId="4" borderId="1" xfId="1799" applyNumberFormat="1" applyFont="1" applyFill="1" applyBorder="1" applyAlignment="1">
      <alignment horizontal="right" vertical="center" wrapText="1"/>
    </xf>
    <xf numFmtId="41" fontId="10" fillId="4" borderId="1" xfId="1945" applyFont="1" applyFill="1" applyBorder="1" applyAlignment="1">
      <alignment horizontal="center" vertical="center" shrinkToFit="1"/>
    </xf>
    <xf numFmtId="41" fontId="10" fillId="4" borderId="1" xfId="1945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41" fontId="7" fillId="0" borderId="13" xfId="591" applyNumberFormat="1" applyFont="1" applyBorder="1" applyAlignment="1">
      <alignment horizontal="right" vertical="center" wrapText="1"/>
    </xf>
    <xf numFmtId="41" fontId="7" fillId="4" borderId="3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41" fontId="10" fillId="4" borderId="11" xfId="1945" applyFont="1" applyFill="1" applyBorder="1" applyAlignment="1">
      <alignment horizontal="center" vertical="center" shrinkToFit="1"/>
    </xf>
    <xf numFmtId="41" fontId="10" fillId="4" borderId="9" xfId="1945" applyFont="1" applyFill="1" applyBorder="1" applyAlignment="1">
      <alignment horizontal="center" vertical="center" shrinkToFit="1"/>
    </xf>
    <xf numFmtId="41" fontId="10" fillId="4" borderId="4" xfId="1945" applyFont="1" applyFill="1" applyBorder="1" applyAlignment="1">
      <alignment horizontal="center" vertical="center" shrinkToFit="1"/>
    </xf>
    <xf numFmtId="41" fontId="10" fillId="4" borderId="9" xfId="329" applyFont="1" applyFill="1" applyBorder="1" applyAlignment="1">
      <alignment vertical="center" wrapText="1"/>
    </xf>
    <xf numFmtId="41" fontId="10" fillId="4" borderId="11" xfId="329" applyFont="1" applyFill="1" applyBorder="1" applyAlignment="1">
      <alignment vertical="center" wrapText="1"/>
    </xf>
    <xf numFmtId="41" fontId="10" fillId="4" borderId="4" xfId="329" applyFont="1" applyFill="1" applyBorder="1" applyAlignment="1">
      <alignment vertical="center" wrapText="1"/>
    </xf>
    <xf numFmtId="41" fontId="10" fillId="4" borderId="9" xfId="329" applyFont="1" applyFill="1" applyBorder="1" applyAlignment="1">
      <alignment horizontal="center" vertical="center" wrapText="1"/>
    </xf>
    <xf numFmtId="41" fontId="10" fillId="4" borderId="11" xfId="329" applyFont="1" applyFill="1" applyBorder="1" applyAlignment="1">
      <alignment horizontal="center" vertical="center" wrapText="1"/>
    </xf>
    <xf numFmtId="41" fontId="10" fillId="4" borderId="4" xfId="329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1" fontId="7" fillId="0" borderId="1" xfId="0" applyNumberFormat="1" applyFont="1" applyBorder="1">
      <alignment vertical="center"/>
    </xf>
    <xf numFmtId="41" fontId="10" fillId="0" borderId="4" xfId="1799" applyFont="1" applyFill="1" applyBorder="1" applyAlignment="1">
      <alignment horizontal="center" vertical="center" shrinkToFit="1"/>
    </xf>
    <xf numFmtId="41" fontId="10" fillId="0" borderId="2" xfId="329" applyFont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14" fillId="2" borderId="9" xfId="329" applyNumberFormat="1" applyFont="1" applyFill="1" applyBorder="1" applyAlignment="1">
      <alignment horizontal="center" vertical="center" wrapText="1"/>
    </xf>
    <xf numFmtId="176" fontId="14" fillId="2" borderId="43" xfId="1" applyNumberFormat="1" applyFont="1" applyFill="1" applyBorder="1" applyAlignment="1">
      <alignment horizontal="center" vertical="center" wrapText="1"/>
    </xf>
    <xf numFmtId="0" fontId="13" fillId="0" borderId="18" xfId="0" applyFont="1" applyBorder="1">
      <alignment vertical="center"/>
    </xf>
    <xf numFmtId="41" fontId="10" fillId="0" borderId="27" xfId="329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41" fontId="10" fillId="4" borderId="1" xfId="329" applyFont="1" applyFill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right" vertical="center"/>
    </xf>
    <xf numFmtId="41" fontId="10" fillId="4" borderId="13" xfId="216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41" fontId="10" fillId="0" borderId="9" xfId="1799" applyFont="1" applyFill="1" applyBorder="1" applyAlignment="1">
      <alignment horizontal="center" vertical="center" shrinkToFit="1"/>
    </xf>
    <xf numFmtId="41" fontId="10" fillId="0" borderId="9" xfId="1799" applyNumberFormat="1" applyFont="1" applyBorder="1" applyAlignment="1">
      <alignment horizontal="right" vertical="center" wrapText="1"/>
    </xf>
    <xf numFmtId="41" fontId="10" fillId="4" borderId="9" xfId="1799" applyNumberFormat="1" applyFont="1" applyFill="1" applyBorder="1" applyAlignment="1">
      <alignment horizontal="right" vertical="center" wrapText="1"/>
    </xf>
    <xf numFmtId="41" fontId="7" fillId="4" borderId="9" xfId="328" applyNumberFormat="1" applyFont="1" applyFill="1" applyBorder="1" applyAlignment="1">
      <alignment horizontal="right" vertical="center" wrapText="1"/>
    </xf>
    <xf numFmtId="176" fontId="7" fillId="4" borderId="43" xfId="0" applyNumberFormat="1" applyFont="1" applyFill="1" applyBorder="1" applyAlignment="1">
      <alignment horizontal="right" vertical="center" wrapText="1"/>
    </xf>
    <xf numFmtId="41" fontId="10" fillId="0" borderId="13" xfId="328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distributed" vertical="center" wrapText="1" shrinkToFit="1"/>
    </xf>
    <xf numFmtId="0" fontId="7" fillId="0" borderId="1" xfId="0" applyFont="1" applyBorder="1" applyAlignment="1">
      <alignment vertical="center" wrapText="1" shrinkToFit="1"/>
    </xf>
    <xf numFmtId="41" fontId="7" fillId="0" borderId="9" xfId="329" applyNumberFormat="1" applyFont="1" applyFill="1" applyBorder="1" applyAlignment="1">
      <alignment horizontal="right" vertical="center" wrapText="1"/>
    </xf>
    <xf numFmtId="176" fontId="7" fillId="0" borderId="43" xfId="0" applyNumberFormat="1" applyFont="1" applyFill="1" applyBorder="1" applyAlignment="1">
      <alignment horizontal="right" vertical="center" wrapText="1"/>
    </xf>
    <xf numFmtId="41" fontId="7" fillId="0" borderId="9" xfId="591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41" fontId="10" fillId="4" borderId="13" xfId="0" applyNumberFormat="1" applyFont="1" applyFill="1" applyBorder="1" applyAlignment="1">
      <alignment horizontal="right" vertical="center" wrapText="1"/>
    </xf>
    <xf numFmtId="41" fontId="10" fillId="4" borderId="4" xfId="329" applyNumberFormat="1" applyFont="1" applyFill="1" applyBorder="1" applyAlignment="1">
      <alignment horizontal="right" vertical="center" wrapText="1"/>
    </xf>
    <xf numFmtId="41" fontId="10" fillId="0" borderId="9" xfId="1693" applyFont="1" applyFill="1" applyBorder="1" applyAlignment="1">
      <alignment horizontal="center" vertical="center" shrinkToFit="1"/>
    </xf>
    <xf numFmtId="41" fontId="10" fillId="0" borderId="13" xfId="1693" applyFont="1" applyFill="1" applyBorder="1" applyAlignment="1">
      <alignment horizontal="center" vertical="center" wrapText="1"/>
    </xf>
    <xf numFmtId="176" fontId="13" fillId="0" borderId="30" xfId="0" applyNumberFormat="1" applyFont="1" applyBorder="1">
      <alignment vertical="center"/>
    </xf>
    <xf numFmtId="41" fontId="0" fillId="3" borderId="0" xfId="0" applyNumberFormat="1" applyFill="1">
      <alignment vertical="center"/>
    </xf>
    <xf numFmtId="0" fontId="13" fillId="0" borderId="1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3" xfId="0" applyBorder="1">
      <alignment vertical="center"/>
    </xf>
    <xf numFmtId="41" fontId="10" fillId="4" borderId="9" xfId="1945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center" vertical="center" shrinkToFit="1"/>
    </xf>
    <xf numFmtId="41" fontId="7" fillId="0" borderId="24" xfId="329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10" fillId="0" borderId="1" xfId="32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1" fontId="10" fillId="0" borderId="5" xfId="329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10" fillId="0" borderId="1" xfId="329" applyFont="1" applyFill="1" applyBorder="1" applyAlignment="1">
      <alignment horizontal="center" vertical="center" wrapText="1"/>
    </xf>
    <xf numFmtId="41" fontId="10" fillId="4" borderId="14" xfId="329" applyFont="1" applyFill="1" applyBorder="1" applyAlignment="1">
      <alignment horizontal="center" vertical="center" wrapText="1"/>
    </xf>
    <xf numFmtId="41" fontId="10" fillId="4" borderId="10" xfId="329" applyFont="1" applyFill="1" applyBorder="1" applyAlignment="1">
      <alignment horizontal="center" vertical="center" wrapText="1"/>
    </xf>
    <xf numFmtId="41" fontId="10" fillId="0" borderId="14" xfId="329" applyFont="1" applyFill="1" applyBorder="1" applyAlignment="1">
      <alignment horizontal="center" vertical="center" shrinkToFit="1"/>
    </xf>
    <xf numFmtId="41" fontId="10" fillId="0" borderId="10" xfId="329" applyFont="1" applyFill="1" applyBorder="1" applyAlignment="1">
      <alignment horizontal="center" vertical="center" shrinkToFit="1"/>
    </xf>
  </cellXfs>
  <cellStyles count="291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7" xfId="2904"/>
    <cellStyle name="쉼표 [0] 7 2" xfId="2909"/>
    <cellStyle name="쉼표 [0] 8" xfId="2907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53" xfId="2912"/>
    <cellStyle name="쉼표 [0] 8 54" xfId="2911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" xfId="2903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20" xfId="2908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" xfId="2906"/>
    <cellStyle name="표준 13 2" xfId="2808"/>
    <cellStyle name="표준 13 3" xfId="2910"/>
    <cellStyle name="표준 14 2" xfId="2809"/>
    <cellStyle name="표준 15 2" xfId="2810"/>
    <cellStyle name="표준 16 2" xfId="2811"/>
    <cellStyle name="표준 19 2" xfId="2812"/>
    <cellStyle name="표준 2" xfId="2813"/>
    <cellStyle name="표준 2 2" xfId="2905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zoomScaleSheetLayoutView="100" workbookViewId="0">
      <selection activeCell="I18" sqref="I18"/>
    </sheetView>
  </sheetViews>
  <sheetFormatPr defaultRowHeight="16.5"/>
  <cols>
    <col min="1" max="1" width="8.125" style="1" customWidth="1"/>
    <col min="2" max="2" width="7.625" style="1" customWidth="1"/>
    <col min="3" max="3" width="12.625" style="1" customWidth="1"/>
    <col min="4" max="4" width="12.875" style="6" customWidth="1"/>
    <col min="5" max="5" width="12.625" style="6" customWidth="1"/>
    <col min="6" max="6" width="11.125" style="14" customWidth="1"/>
    <col min="7" max="7" width="6.625" style="2" customWidth="1"/>
    <col min="8" max="8" width="8" style="47" customWidth="1"/>
    <col min="9" max="9" width="7.875" style="1" customWidth="1"/>
    <col min="10" max="11" width="12.625" style="47" customWidth="1"/>
    <col min="12" max="12" width="12.5" style="35" customWidth="1"/>
    <col min="13" max="13" width="11.125" style="14" customWidth="1"/>
    <col min="14" max="14" width="8.125" style="2" bestFit="1" customWidth="1"/>
    <col min="15" max="15" width="13" style="123" bestFit="1" customWidth="1"/>
    <col min="16" max="16384" width="9" style="123"/>
  </cols>
  <sheetData>
    <row r="1" spans="1:15" ht="17.25" customHeight="1">
      <c r="A1" s="240" t="s">
        <v>127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5" ht="12" customHeight="1" thickBot="1">
      <c r="A2" s="5" t="s">
        <v>124</v>
      </c>
      <c r="B2" s="5"/>
      <c r="C2" s="5"/>
      <c r="D2" s="3"/>
      <c r="E2" s="7"/>
      <c r="F2" s="8"/>
      <c r="G2" s="3"/>
      <c r="H2" s="5"/>
      <c r="I2" s="5"/>
      <c r="J2" s="5"/>
      <c r="K2" s="5"/>
      <c r="L2" s="36"/>
      <c r="M2" s="9"/>
      <c r="N2" s="5" t="s">
        <v>13</v>
      </c>
    </row>
    <row r="3" spans="1:15" ht="16.5" customHeight="1">
      <c r="A3" s="241" t="s">
        <v>123</v>
      </c>
      <c r="B3" s="242"/>
      <c r="C3" s="242"/>
      <c r="D3" s="242"/>
      <c r="E3" s="242"/>
      <c r="F3" s="242"/>
      <c r="G3" s="243"/>
      <c r="H3" s="241" t="s">
        <v>7</v>
      </c>
      <c r="I3" s="242"/>
      <c r="J3" s="242"/>
      <c r="K3" s="242"/>
      <c r="L3" s="242"/>
      <c r="M3" s="242"/>
      <c r="N3" s="243"/>
    </row>
    <row r="4" spans="1:15" ht="16.5" customHeight="1">
      <c r="A4" s="244" t="s">
        <v>8</v>
      </c>
      <c r="B4" s="245"/>
      <c r="C4" s="245"/>
      <c r="D4" s="44" t="s">
        <v>98</v>
      </c>
      <c r="E4" s="44" t="s">
        <v>98</v>
      </c>
      <c r="F4" s="245" t="s">
        <v>14</v>
      </c>
      <c r="G4" s="246"/>
      <c r="H4" s="244" t="s">
        <v>8</v>
      </c>
      <c r="I4" s="245"/>
      <c r="J4" s="245"/>
      <c r="K4" s="44" t="s">
        <v>98</v>
      </c>
      <c r="L4" s="44" t="s">
        <v>98</v>
      </c>
      <c r="M4" s="245" t="s">
        <v>14</v>
      </c>
      <c r="N4" s="246"/>
    </row>
    <row r="5" spans="1:15" ht="16.5" customHeight="1">
      <c r="A5" s="228" t="s">
        <v>0</v>
      </c>
      <c r="B5" s="229" t="s">
        <v>1</v>
      </c>
      <c r="C5" s="229" t="s">
        <v>2</v>
      </c>
      <c r="D5" s="44" t="s">
        <v>117</v>
      </c>
      <c r="E5" s="44" t="s">
        <v>118</v>
      </c>
      <c r="F5" s="75" t="s">
        <v>79</v>
      </c>
      <c r="G5" s="76" t="s">
        <v>9</v>
      </c>
      <c r="H5" s="228" t="s">
        <v>0</v>
      </c>
      <c r="I5" s="229" t="s">
        <v>1</v>
      </c>
      <c r="J5" s="229" t="s">
        <v>2</v>
      </c>
      <c r="K5" s="44" t="s">
        <v>117</v>
      </c>
      <c r="L5" s="44" t="s">
        <v>118</v>
      </c>
      <c r="M5" s="75" t="s">
        <v>12</v>
      </c>
      <c r="N5" s="76" t="s">
        <v>9</v>
      </c>
    </row>
    <row r="6" spans="1:15" s="10" customFormat="1" ht="15.75" customHeight="1">
      <c r="A6" s="250" t="s">
        <v>11</v>
      </c>
      <c r="B6" s="251"/>
      <c r="C6" s="251"/>
      <c r="D6" s="145">
        <f>SUM(D7+D49+D68+D64+D61)</f>
        <v>5981960010</v>
      </c>
      <c r="E6" s="145">
        <f>SUM(E7+E49+E68+E64+E61)</f>
        <v>6127382335</v>
      </c>
      <c r="F6" s="83">
        <f>SUM(E6-D6)</f>
        <v>145422325</v>
      </c>
      <c r="G6" s="72">
        <f>SUM(F6/D6)</f>
        <v>2.4310146633695066E-2</v>
      </c>
      <c r="H6" s="250" t="s">
        <v>63</v>
      </c>
      <c r="I6" s="251"/>
      <c r="J6" s="251"/>
      <c r="K6" s="86">
        <f>SUM(K7+K28+K32+K87)</f>
        <v>5981960010</v>
      </c>
      <c r="L6" s="86">
        <f>SUM(L7+L28+L32+L87)</f>
        <v>6127382335</v>
      </c>
      <c r="M6" s="86">
        <f>SUM(M7+M28+M32+M87)</f>
        <v>145422325</v>
      </c>
      <c r="N6" s="80">
        <f t="shared" ref="N6:N11" si="0">SUM(M6/K6)</f>
        <v>2.4310146633695066E-2</v>
      </c>
      <c r="O6" s="218">
        <f>SUM(E6-L6)</f>
        <v>0</v>
      </c>
    </row>
    <row r="7" spans="1:15" ht="15.75" customHeight="1">
      <c r="A7" s="127" t="s">
        <v>81</v>
      </c>
      <c r="B7" s="252" t="s">
        <v>35</v>
      </c>
      <c r="C7" s="252"/>
      <c r="D7" s="132">
        <f>SUM(D8+D13)</f>
        <v>5226506000</v>
      </c>
      <c r="E7" s="132">
        <f>SUM(E8+E13)</f>
        <v>5267106000</v>
      </c>
      <c r="F7" s="56">
        <f t="shared" ref="F7:F10" si="1">SUM(E7-D7)</f>
        <v>40600000</v>
      </c>
      <c r="G7" s="78">
        <f>SUM(F7/D7)</f>
        <v>7.7680959325407833E-3</v>
      </c>
      <c r="H7" s="51" t="s">
        <v>4</v>
      </c>
      <c r="I7" s="253" t="s">
        <v>35</v>
      </c>
      <c r="J7" s="253"/>
      <c r="K7" s="84">
        <f>SUM(K8,K18,K21)</f>
        <v>289226569</v>
      </c>
      <c r="L7" s="84">
        <f>SUM(L8,L18,L21)</f>
        <v>283331356</v>
      </c>
      <c r="M7" s="39">
        <f>SUM(L7-K7)</f>
        <v>-5895213</v>
      </c>
      <c r="N7" s="79">
        <f t="shared" si="0"/>
        <v>-2.0382681371157157E-2</v>
      </c>
    </row>
    <row r="8" spans="1:15" ht="15.75" customHeight="1">
      <c r="A8" s="133"/>
      <c r="B8" s="230" t="s">
        <v>3</v>
      </c>
      <c r="C8" s="230" t="s">
        <v>55</v>
      </c>
      <c r="D8" s="143">
        <f>SUM(D9:D12)</f>
        <v>551342000</v>
      </c>
      <c r="E8" s="143">
        <f>SUM(E9:E12)</f>
        <v>551942000</v>
      </c>
      <c r="F8" s="56">
        <f>SUM(E8-D8)</f>
        <v>600000</v>
      </c>
      <c r="G8" s="78">
        <f t="shared" ref="G8:G10" si="2">SUM(F8/D8)</f>
        <v>1.0882537517548092E-3</v>
      </c>
      <c r="H8" s="105"/>
      <c r="I8" s="156" t="s">
        <v>5</v>
      </c>
      <c r="J8" s="156" t="s">
        <v>10</v>
      </c>
      <c r="K8" s="88">
        <f>SUM(K9:K17)</f>
        <v>250484343</v>
      </c>
      <c r="L8" s="88">
        <f>SUM(L9:L17)</f>
        <v>237065811</v>
      </c>
      <c r="M8" s="39">
        <f t="shared" ref="M8:M11" si="3">SUM(L8-K8)</f>
        <v>-13418532</v>
      </c>
      <c r="N8" s="79">
        <f t="shared" si="0"/>
        <v>-5.3570342318761219E-2</v>
      </c>
    </row>
    <row r="9" spans="1:15" ht="15.75" customHeight="1">
      <c r="A9" s="134"/>
      <c r="B9" s="144"/>
      <c r="C9" s="82" t="s">
        <v>19</v>
      </c>
      <c r="D9" s="142">
        <v>295252000</v>
      </c>
      <c r="E9" s="142">
        <v>295252000</v>
      </c>
      <c r="F9" s="56">
        <f t="shared" si="1"/>
        <v>0</v>
      </c>
      <c r="G9" s="78">
        <f t="shared" si="2"/>
        <v>0</v>
      </c>
      <c r="H9" s="106"/>
      <c r="I9" s="179"/>
      <c r="J9" s="156" t="s">
        <v>44</v>
      </c>
      <c r="K9" s="157">
        <v>185977250</v>
      </c>
      <c r="L9" s="157">
        <v>177117290</v>
      </c>
      <c r="M9" s="39">
        <f t="shared" si="3"/>
        <v>-8859960</v>
      </c>
      <c r="N9" s="79">
        <f t="shared" si="0"/>
        <v>-4.7640020486376694E-2</v>
      </c>
    </row>
    <row r="10" spans="1:15" ht="15.75" customHeight="1">
      <c r="A10" s="134"/>
      <c r="B10" s="131"/>
      <c r="C10" s="82" t="s">
        <v>68</v>
      </c>
      <c r="D10" s="142">
        <v>253070000</v>
      </c>
      <c r="E10" s="142">
        <v>253070000</v>
      </c>
      <c r="F10" s="56">
        <f t="shared" si="1"/>
        <v>0</v>
      </c>
      <c r="G10" s="78">
        <f t="shared" si="2"/>
        <v>0</v>
      </c>
      <c r="H10" s="106"/>
      <c r="I10" s="181"/>
      <c r="J10" s="156" t="s">
        <v>64</v>
      </c>
      <c r="K10" s="157">
        <v>16367560</v>
      </c>
      <c r="L10" s="157">
        <v>16253420</v>
      </c>
      <c r="M10" s="39">
        <f t="shared" si="3"/>
        <v>-114140</v>
      </c>
      <c r="N10" s="79">
        <f t="shared" si="0"/>
        <v>-6.9735501198712573E-3</v>
      </c>
    </row>
    <row r="11" spans="1:15" ht="21" customHeight="1">
      <c r="A11" s="134"/>
      <c r="B11" s="131"/>
      <c r="C11" s="154" t="s">
        <v>128</v>
      </c>
      <c r="D11" s="142">
        <v>3020000</v>
      </c>
      <c r="E11" s="142">
        <v>3020000</v>
      </c>
      <c r="F11" s="56">
        <f t="shared" ref="F11:F18" si="4">SUM(E11-D11)</f>
        <v>0</v>
      </c>
      <c r="G11" s="78">
        <f>SUM(F11/D11)</f>
        <v>0</v>
      </c>
      <c r="H11" s="106"/>
      <c r="I11" s="181"/>
      <c r="J11" s="156" t="s">
        <v>28</v>
      </c>
      <c r="K11" s="157">
        <v>4142590</v>
      </c>
      <c r="L11" s="157">
        <v>3500000</v>
      </c>
      <c r="M11" s="39">
        <f t="shared" si="3"/>
        <v>-642590</v>
      </c>
      <c r="N11" s="79">
        <f t="shared" si="0"/>
        <v>-0.15511793346674424</v>
      </c>
    </row>
    <row r="12" spans="1:15" ht="15.75" customHeight="1">
      <c r="A12" s="134"/>
      <c r="B12" s="48"/>
      <c r="C12" s="82" t="s">
        <v>119</v>
      </c>
      <c r="D12" s="142">
        <v>0</v>
      </c>
      <c r="E12" s="142">
        <v>600000</v>
      </c>
      <c r="F12" s="56">
        <f t="shared" si="4"/>
        <v>600000</v>
      </c>
      <c r="G12" s="78">
        <v>1</v>
      </c>
      <c r="H12" s="106"/>
      <c r="I12" s="181"/>
      <c r="J12" s="156" t="s">
        <v>30</v>
      </c>
      <c r="K12" s="157">
        <v>2245000</v>
      </c>
      <c r="L12" s="157">
        <v>1735000</v>
      </c>
      <c r="M12" s="39">
        <f t="shared" ref="M12:M34" si="5">SUM(L12-K12)</f>
        <v>-510000</v>
      </c>
      <c r="N12" s="79">
        <f>SUM(M12/K12)</f>
        <v>-0.22717149220489977</v>
      </c>
    </row>
    <row r="13" spans="1:15" ht="23.25" customHeight="1">
      <c r="A13" s="134"/>
      <c r="B13" s="230" t="s">
        <v>93</v>
      </c>
      <c r="C13" s="232" t="s">
        <v>55</v>
      </c>
      <c r="D13" s="130">
        <f>SUM(D14:D48)</f>
        <v>4675164000</v>
      </c>
      <c r="E13" s="130">
        <f>SUM(E14:E48)</f>
        <v>4715164000</v>
      </c>
      <c r="F13" s="56">
        <f t="shared" si="4"/>
        <v>40000000</v>
      </c>
      <c r="G13" s="78">
        <f t="shared" ref="G13:G33" si="6">SUM(F13/D13)</f>
        <v>8.5558495915865201E-3</v>
      </c>
      <c r="H13" s="126"/>
      <c r="I13" s="181"/>
      <c r="J13" s="195" t="s">
        <v>129</v>
      </c>
      <c r="K13" s="157">
        <v>3020000</v>
      </c>
      <c r="L13" s="157">
        <v>3020000</v>
      </c>
      <c r="M13" s="39">
        <f t="shared" si="5"/>
        <v>0</v>
      </c>
      <c r="N13" s="79">
        <f>SUM(M13/K13)</f>
        <v>0</v>
      </c>
    </row>
    <row r="14" spans="1:15" ht="18" customHeight="1">
      <c r="A14" s="134"/>
      <c r="B14" s="129" t="s">
        <v>82</v>
      </c>
      <c r="C14" s="232" t="s">
        <v>24</v>
      </c>
      <c r="D14" s="147">
        <v>203160000</v>
      </c>
      <c r="E14" s="147">
        <v>203160000</v>
      </c>
      <c r="F14" s="56">
        <f t="shared" si="4"/>
        <v>0</v>
      </c>
      <c r="G14" s="78">
        <f t="shared" si="6"/>
        <v>0</v>
      </c>
      <c r="H14" s="106"/>
      <c r="I14" s="181"/>
      <c r="J14" s="156" t="s">
        <v>119</v>
      </c>
      <c r="K14" s="157">
        <v>0</v>
      </c>
      <c r="L14" s="157">
        <v>600000</v>
      </c>
      <c r="M14" s="39">
        <f t="shared" si="5"/>
        <v>600000</v>
      </c>
      <c r="N14" s="79">
        <v>1</v>
      </c>
    </row>
    <row r="15" spans="1:15" ht="15.75" customHeight="1">
      <c r="A15" s="134"/>
      <c r="B15" s="173"/>
      <c r="C15" s="232" t="s">
        <v>32</v>
      </c>
      <c r="D15" s="146">
        <v>304740000</v>
      </c>
      <c r="E15" s="146">
        <v>304740000</v>
      </c>
      <c r="F15" s="56">
        <f t="shared" si="4"/>
        <v>0</v>
      </c>
      <c r="G15" s="78">
        <f t="shared" si="6"/>
        <v>0</v>
      </c>
      <c r="H15" s="106"/>
      <c r="I15" s="181"/>
      <c r="J15" s="156" t="s">
        <v>38</v>
      </c>
      <c r="K15" s="157">
        <v>17394366</v>
      </c>
      <c r="L15" s="157">
        <v>15148931</v>
      </c>
      <c r="M15" s="39">
        <f t="shared" si="5"/>
        <v>-2245435</v>
      </c>
      <c r="N15" s="79">
        <f t="shared" ref="N15:N34" si="7">SUM(M15/K15)</f>
        <v>-0.12908978688846723</v>
      </c>
    </row>
    <row r="16" spans="1:15" ht="15.75" customHeight="1">
      <c r="A16" s="134"/>
      <c r="B16" s="49"/>
      <c r="C16" s="232" t="s">
        <v>25</v>
      </c>
      <c r="D16" s="146">
        <v>135440000</v>
      </c>
      <c r="E16" s="146">
        <v>135440000</v>
      </c>
      <c r="F16" s="56">
        <f t="shared" si="4"/>
        <v>0</v>
      </c>
      <c r="G16" s="78">
        <f t="shared" si="6"/>
        <v>0</v>
      </c>
      <c r="H16" s="106"/>
      <c r="I16" s="181"/>
      <c r="J16" s="156" t="s">
        <v>20</v>
      </c>
      <c r="K16" s="157">
        <v>20337577</v>
      </c>
      <c r="L16" s="157">
        <v>17691170</v>
      </c>
      <c r="M16" s="39">
        <f t="shared" si="5"/>
        <v>-2646407</v>
      </c>
      <c r="N16" s="79">
        <f t="shared" si="7"/>
        <v>-0.13012400641433342</v>
      </c>
    </row>
    <row r="17" spans="1:14" ht="15.75" customHeight="1">
      <c r="A17" s="134"/>
      <c r="B17" s="49"/>
      <c r="C17" s="232" t="s">
        <v>26</v>
      </c>
      <c r="D17" s="56">
        <v>47404000</v>
      </c>
      <c r="E17" s="56">
        <v>47404000</v>
      </c>
      <c r="F17" s="56">
        <f t="shared" si="4"/>
        <v>0</v>
      </c>
      <c r="G17" s="78">
        <f t="shared" si="6"/>
        <v>0</v>
      </c>
      <c r="H17" s="106"/>
      <c r="I17" s="180"/>
      <c r="J17" s="156" t="s">
        <v>65</v>
      </c>
      <c r="K17" s="157">
        <v>1000000</v>
      </c>
      <c r="L17" s="157">
        <v>2000000</v>
      </c>
      <c r="M17" s="39">
        <f t="shared" si="5"/>
        <v>1000000</v>
      </c>
      <c r="N17" s="79">
        <f t="shared" si="7"/>
        <v>1</v>
      </c>
    </row>
    <row r="18" spans="1:14" ht="15.75" customHeight="1">
      <c r="A18" s="134"/>
      <c r="B18" s="49"/>
      <c r="C18" s="232" t="s">
        <v>33</v>
      </c>
      <c r="D18" s="58">
        <v>135440000</v>
      </c>
      <c r="E18" s="58">
        <v>135440000</v>
      </c>
      <c r="F18" s="56">
        <f t="shared" si="4"/>
        <v>0</v>
      </c>
      <c r="G18" s="78">
        <f t="shared" si="6"/>
        <v>0</v>
      </c>
      <c r="H18" s="106"/>
      <c r="I18" s="156" t="s">
        <v>59</v>
      </c>
      <c r="J18" s="156" t="s">
        <v>10</v>
      </c>
      <c r="K18" s="88">
        <f>SUM(K19:K20)</f>
        <v>370000</v>
      </c>
      <c r="L18" s="88">
        <f>SUM(L19:L20)</f>
        <v>130000</v>
      </c>
      <c r="M18" s="39">
        <f t="shared" si="5"/>
        <v>-240000</v>
      </c>
      <c r="N18" s="79">
        <f t="shared" si="7"/>
        <v>-0.64864864864864868</v>
      </c>
    </row>
    <row r="19" spans="1:14" ht="15.75" customHeight="1">
      <c r="A19" s="126"/>
      <c r="B19" s="139"/>
      <c r="C19" s="109" t="s">
        <v>73</v>
      </c>
      <c r="D19" s="58">
        <v>101580000</v>
      </c>
      <c r="E19" s="58">
        <v>101580000</v>
      </c>
      <c r="F19" s="56">
        <f t="shared" ref="F19:F27" si="8">SUM(E19-D19)</f>
        <v>0</v>
      </c>
      <c r="G19" s="78">
        <f t="shared" si="6"/>
        <v>0</v>
      </c>
      <c r="H19" s="107"/>
      <c r="I19" s="182"/>
      <c r="J19" s="158" t="s">
        <v>45</v>
      </c>
      <c r="K19" s="159">
        <v>120000</v>
      </c>
      <c r="L19" s="159">
        <v>30000</v>
      </c>
      <c r="M19" s="39">
        <f t="shared" si="5"/>
        <v>-90000</v>
      </c>
      <c r="N19" s="79">
        <f t="shared" si="7"/>
        <v>-0.75</v>
      </c>
    </row>
    <row r="20" spans="1:14" ht="15.75" customHeight="1">
      <c r="A20" s="126"/>
      <c r="B20" s="139"/>
      <c r="C20" s="109" t="s">
        <v>74</v>
      </c>
      <c r="D20" s="59">
        <v>101580000</v>
      </c>
      <c r="E20" s="59">
        <v>101580000</v>
      </c>
      <c r="F20" s="56">
        <f t="shared" si="8"/>
        <v>0</v>
      </c>
      <c r="G20" s="78">
        <f t="shared" si="6"/>
        <v>0</v>
      </c>
      <c r="H20" s="107"/>
      <c r="I20" s="183"/>
      <c r="J20" s="158" t="s">
        <v>46</v>
      </c>
      <c r="K20" s="159">
        <v>250000</v>
      </c>
      <c r="L20" s="159">
        <v>100000</v>
      </c>
      <c r="M20" s="39">
        <f t="shared" si="5"/>
        <v>-150000</v>
      </c>
      <c r="N20" s="79">
        <f t="shared" si="7"/>
        <v>-0.6</v>
      </c>
    </row>
    <row r="21" spans="1:14" ht="15.75" customHeight="1">
      <c r="A21" s="126"/>
      <c r="B21" s="139"/>
      <c r="C21" s="109" t="s">
        <v>80</v>
      </c>
      <c r="D21" s="59">
        <v>67720000</v>
      </c>
      <c r="E21" s="59">
        <v>67720000</v>
      </c>
      <c r="F21" s="56">
        <f t="shared" si="8"/>
        <v>0</v>
      </c>
      <c r="G21" s="78">
        <f t="shared" si="6"/>
        <v>0</v>
      </c>
      <c r="H21" s="107"/>
      <c r="I21" s="156" t="s">
        <v>60</v>
      </c>
      <c r="J21" s="156" t="s">
        <v>55</v>
      </c>
      <c r="K21" s="88">
        <f>SUM(K22:K27)</f>
        <v>38372226</v>
      </c>
      <c r="L21" s="88">
        <f>SUM(L22:L27)</f>
        <v>46135545</v>
      </c>
      <c r="M21" s="39">
        <f t="shared" si="5"/>
        <v>7763319</v>
      </c>
      <c r="N21" s="79">
        <f t="shared" si="7"/>
        <v>0.20231609706457998</v>
      </c>
    </row>
    <row r="22" spans="1:14" ht="15.75" customHeight="1">
      <c r="A22" s="126"/>
      <c r="B22" s="139"/>
      <c r="C22" s="109" t="s">
        <v>99</v>
      </c>
      <c r="D22" s="59">
        <v>406320000</v>
      </c>
      <c r="E22" s="59">
        <v>406320000</v>
      </c>
      <c r="F22" s="56">
        <f t="shared" si="8"/>
        <v>0</v>
      </c>
      <c r="G22" s="78">
        <f t="shared" si="6"/>
        <v>0</v>
      </c>
      <c r="H22" s="107"/>
      <c r="I22" s="182"/>
      <c r="J22" s="160" t="s">
        <v>47</v>
      </c>
      <c r="K22" s="161">
        <v>600000</v>
      </c>
      <c r="L22" s="161">
        <v>600000</v>
      </c>
      <c r="M22" s="39">
        <f t="shared" si="5"/>
        <v>0</v>
      </c>
      <c r="N22" s="79">
        <f t="shared" si="7"/>
        <v>0</v>
      </c>
    </row>
    <row r="23" spans="1:14" ht="15.75" customHeight="1">
      <c r="A23" s="126"/>
      <c r="B23" s="139"/>
      <c r="C23" s="109" t="s">
        <v>100</v>
      </c>
      <c r="D23" s="59">
        <v>237020000</v>
      </c>
      <c r="E23" s="59">
        <v>237020000</v>
      </c>
      <c r="F23" s="56">
        <f t="shared" si="8"/>
        <v>0</v>
      </c>
      <c r="G23" s="78">
        <f t="shared" si="6"/>
        <v>0</v>
      </c>
      <c r="H23" s="107"/>
      <c r="I23" s="184"/>
      <c r="J23" s="162" t="s">
        <v>48</v>
      </c>
      <c r="K23" s="161">
        <v>20454426</v>
      </c>
      <c r="L23" s="161">
        <v>23093743</v>
      </c>
      <c r="M23" s="39">
        <f t="shared" si="5"/>
        <v>2639317</v>
      </c>
      <c r="N23" s="79">
        <f t="shared" si="7"/>
        <v>0.12903402911428558</v>
      </c>
    </row>
    <row r="24" spans="1:14" ht="15.75" customHeight="1">
      <c r="A24" s="126"/>
      <c r="B24" s="139"/>
      <c r="C24" s="109" t="s">
        <v>101</v>
      </c>
      <c r="D24" s="59">
        <v>135440000</v>
      </c>
      <c r="E24" s="59">
        <v>135440000</v>
      </c>
      <c r="F24" s="56">
        <f t="shared" si="8"/>
        <v>0</v>
      </c>
      <c r="G24" s="78">
        <f t="shared" si="6"/>
        <v>0</v>
      </c>
      <c r="H24" s="107"/>
      <c r="I24" s="184"/>
      <c r="J24" s="160" t="s">
        <v>23</v>
      </c>
      <c r="K24" s="161">
        <v>7460000</v>
      </c>
      <c r="L24" s="161">
        <v>9387522</v>
      </c>
      <c r="M24" s="39">
        <f t="shared" si="5"/>
        <v>1927522</v>
      </c>
      <c r="N24" s="79">
        <f t="shared" si="7"/>
        <v>0.25838096514745307</v>
      </c>
    </row>
    <row r="25" spans="1:14" ht="15.75" customHeight="1">
      <c r="A25" s="126"/>
      <c r="B25" s="139"/>
      <c r="C25" s="109" t="s">
        <v>102</v>
      </c>
      <c r="D25" s="59">
        <v>507900000</v>
      </c>
      <c r="E25" s="59">
        <v>507900000</v>
      </c>
      <c r="F25" s="56">
        <f t="shared" si="8"/>
        <v>0</v>
      </c>
      <c r="G25" s="78">
        <f t="shared" si="6"/>
        <v>0</v>
      </c>
      <c r="H25" s="107"/>
      <c r="I25" s="184"/>
      <c r="J25" s="160" t="s">
        <v>49</v>
      </c>
      <c r="K25" s="161">
        <v>6657800</v>
      </c>
      <c r="L25" s="161">
        <v>6342280</v>
      </c>
      <c r="M25" s="39">
        <f t="shared" si="5"/>
        <v>-315520</v>
      </c>
      <c r="N25" s="79">
        <f t="shared" si="7"/>
        <v>-4.7391030069993088E-2</v>
      </c>
    </row>
    <row r="26" spans="1:14" ht="15.75" customHeight="1">
      <c r="A26" s="126"/>
      <c r="B26" s="139"/>
      <c r="C26" s="109" t="s">
        <v>115</v>
      </c>
      <c r="D26" s="59">
        <v>101580000</v>
      </c>
      <c r="E26" s="59">
        <v>101580000</v>
      </c>
      <c r="F26" s="56">
        <f t="shared" si="8"/>
        <v>0</v>
      </c>
      <c r="G26" s="78">
        <f t="shared" si="6"/>
        <v>0</v>
      </c>
      <c r="H26" s="107"/>
      <c r="I26" s="184"/>
      <c r="J26" s="160" t="s">
        <v>50</v>
      </c>
      <c r="K26" s="163">
        <v>2400000</v>
      </c>
      <c r="L26" s="163">
        <v>5400000</v>
      </c>
      <c r="M26" s="39">
        <f t="shared" si="5"/>
        <v>3000000</v>
      </c>
      <c r="N26" s="79">
        <f t="shared" si="7"/>
        <v>1.25</v>
      </c>
    </row>
    <row r="27" spans="1:14" ht="15.75" customHeight="1">
      <c r="A27" s="126"/>
      <c r="B27" s="140"/>
      <c r="C27" s="109" t="s">
        <v>116</v>
      </c>
      <c r="D27" s="59">
        <v>67720000</v>
      </c>
      <c r="E27" s="59">
        <v>67720000</v>
      </c>
      <c r="F27" s="56">
        <f t="shared" si="8"/>
        <v>0</v>
      </c>
      <c r="G27" s="78">
        <f t="shared" si="6"/>
        <v>0</v>
      </c>
      <c r="H27" s="107"/>
      <c r="I27" s="185"/>
      <c r="J27" s="160" t="s">
        <v>31</v>
      </c>
      <c r="K27" s="163">
        <v>800000</v>
      </c>
      <c r="L27" s="163">
        <v>1312000</v>
      </c>
      <c r="M27" s="39">
        <f t="shared" si="5"/>
        <v>512000</v>
      </c>
      <c r="N27" s="79">
        <f t="shared" si="7"/>
        <v>0.64</v>
      </c>
    </row>
    <row r="28" spans="1:14" ht="15.75" customHeight="1">
      <c r="A28" s="134"/>
      <c r="B28" s="95" t="s">
        <v>75</v>
      </c>
      <c r="C28" s="95" t="s">
        <v>109</v>
      </c>
      <c r="D28" s="88">
        <v>867570000</v>
      </c>
      <c r="E28" s="88">
        <v>828135000</v>
      </c>
      <c r="F28" s="56">
        <f t="shared" ref="F28:F38" si="9">SUM(E28-D28)</f>
        <v>-39435000</v>
      </c>
      <c r="G28" s="78">
        <f t="shared" si="6"/>
        <v>-4.5454545454545456E-2</v>
      </c>
      <c r="H28" s="51" t="s">
        <v>61</v>
      </c>
      <c r="I28" s="254" t="s">
        <v>16</v>
      </c>
      <c r="J28" s="255"/>
      <c r="K28" s="88">
        <f>SUM(K29:K31)</f>
        <v>5800000</v>
      </c>
      <c r="L28" s="88">
        <f>SUM(L29:L31)</f>
        <v>15800000</v>
      </c>
      <c r="M28" s="39">
        <f t="shared" si="5"/>
        <v>10000000</v>
      </c>
      <c r="N28" s="79">
        <f t="shared" si="7"/>
        <v>1.7241379310344827</v>
      </c>
    </row>
    <row r="29" spans="1:14" ht="15.75" customHeight="1">
      <c r="A29" s="134"/>
      <c r="B29" s="96"/>
      <c r="C29" s="95" t="s">
        <v>110</v>
      </c>
      <c r="D29" s="88">
        <v>157740000</v>
      </c>
      <c r="E29" s="88">
        <v>134079000</v>
      </c>
      <c r="F29" s="56">
        <f t="shared" si="9"/>
        <v>-23661000</v>
      </c>
      <c r="G29" s="78">
        <f t="shared" si="6"/>
        <v>-0.15</v>
      </c>
      <c r="H29" s="192"/>
      <c r="I29" s="156" t="s">
        <v>17</v>
      </c>
      <c r="J29" s="164" t="s">
        <v>17</v>
      </c>
      <c r="K29" s="165">
        <v>5200000</v>
      </c>
      <c r="L29" s="165">
        <v>13500000</v>
      </c>
      <c r="M29" s="39">
        <f t="shared" si="5"/>
        <v>8300000</v>
      </c>
      <c r="N29" s="79">
        <f t="shared" si="7"/>
        <v>1.5961538461538463</v>
      </c>
    </row>
    <row r="30" spans="1:14" ht="15.75" customHeight="1">
      <c r="A30" s="134"/>
      <c r="B30" s="99"/>
      <c r="C30" s="95" t="s">
        <v>111</v>
      </c>
      <c r="D30" s="88">
        <v>157740000</v>
      </c>
      <c r="E30" s="88">
        <v>63096000</v>
      </c>
      <c r="F30" s="56">
        <f t="shared" si="9"/>
        <v>-94644000</v>
      </c>
      <c r="G30" s="78">
        <f t="shared" si="6"/>
        <v>-0.6</v>
      </c>
      <c r="H30" s="233"/>
      <c r="I30" s="182"/>
      <c r="J30" s="164" t="s">
        <v>39</v>
      </c>
      <c r="K30" s="165">
        <v>300000</v>
      </c>
      <c r="L30" s="165">
        <v>300000</v>
      </c>
      <c r="M30" s="39">
        <f t="shared" si="5"/>
        <v>0</v>
      </c>
      <c r="N30" s="79">
        <f t="shared" si="7"/>
        <v>0</v>
      </c>
    </row>
    <row r="31" spans="1:14" ht="15.75" customHeight="1">
      <c r="A31" s="134"/>
      <c r="B31" s="99"/>
      <c r="C31" s="122" t="s">
        <v>112</v>
      </c>
      <c r="D31" s="135">
        <v>157740000</v>
      </c>
      <c r="E31" s="88">
        <v>157740000</v>
      </c>
      <c r="F31" s="85">
        <f t="shared" si="9"/>
        <v>0</v>
      </c>
      <c r="G31" s="152">
        <f t="shared" si="6"/>
        <v>0</v>
      </c>
      <c r="H31" s="233"/>
      <c r="I31" s="183"/>
      <c r="J31" s="164" t="s">
        <v>18</v>
      </c>
      <c r="K31" s="165">
        <v>300000</v>
      </c>
      <c r="L31" s="165">
        <v>2000000</v>
      </c>
      <c r="M31" s="39">
        <f t="shared" si="5"/>
        <v>1700000</v>
      </c>
      <c r="N31" s="79">
        <f t="shared" si="7"/>
        <v>5.666666666666667</v>
      </c>
    </row>
    <row r="32" spans="1:14" ht="15.75" customHeight="1">
      <c r="A32" s="134"/>
      <c r="B32" s="99"/>
      <c r="C32" s="95" t="s">
        <v>113</v>
      </c>
      <c r="D32" s="88">
        <v>78870000</v>
      </c>
      <c r="E32" s="88">
        <v>78870000</v>
      </c>
      <c r="F32" s="56">
        <f t="shared" si="9"/>
        <v>0</v>
      </c>
      <c r="G32" s="78">
        <f t="shared" si="6"/>
        <v>0</v>
      </c>
      <c r="H32" s="51" t="s">
        <v>62</v>
      </c>
      <c r="I32" s="254" t="s">
        <v>35</v>
      </c>
      <c r="J32" s="255"/>
      <c r="K32" s="166">
        <f>SUM(K33+K53+K61+K64+K79+K85)</f>
        <v>5610732666</v>
      </c>
      <c r="L32" s="166">
        <f>SUM(L33+L53+L61+L64+L79+L85)</f>
        <v>5734754416</v>
      </c>
      <c r="M32" s="39">
        <f t="shared" si="5"/>
        <v>124021750</v>
      </c>
      <c r="N32" s="79">
        <f t="shared" si="7"/>
        <v>2.2104376982982777E-2</v>
      </c>
    </row>
    <row r="33" spans="1:15" ht="15.75" customHeight="1">
      <c r="A33" s="134"/>
      <c r="B33" s="99"/>
      <c r="C33" s="95" t="s">
        <v>114</v>
      </c>
      <c r="D33" s="88">
        <v>81370000</v>
      </c>
      <c r="E33" s="88">
        <v>81370000</v>
      </c>
      <c r="F33" s="56">
        <f t="shared" si="9"/>
        <v>0</v>
      </c>
      <c r="G33" s="78">
        <f t="shared" si="6"/>
        <v>0</v>
      </c>
      <c r="H33" s="192"/>
      <c r="I33" s="231" t="s">
        <v>29</v>
      </c>
      <c r="J33" s="90" t="s">
        <v>10</v>
      </c>
      <c r="K33" s="151">
        <f>SUM(K34+K35+K36+K37+L38+K44+K45+K46+K47+K48+K49+K50+K51+K52)</f>
        <v>2553044000</v>
      </c>
      <c r="L33" s="151">
        <f>SUM(L34+L35+L36+L37+L38+L44+L45+L46+L47+L48+L49+L50+L51+L52)</f>
        <v>2553044000</v>
      </c>
      <c r="M33" s="39">
        <f t="shared" si="5"/>
        <v>0</v>
      </c>
      <c r="N33" s="79">
        <f t="shared" si="7"/>
        <v>0</v>
      </c>
    </row>
    <row r="34" spans="1:15" ht="20.25" customHeight="1">
      <c r="A34" s="126"/>
      <c r="B34" s="139"/>
      <c r="C34" s="206" t="s">
        <v>132</v>
      </c>
      <c r="D34" s="214">
        <v>0</v>
      </c>
      <c r="E34" s="88">
        <v>157740000</v>
      </c>
      <c r="F34" s="56">
        <f t="shared" ref="F34" si="10">SUM(E34-D34)</f>
        <v>157740000</v>
      </c>
      <c r="G34" s="78">
        <v>1</v>
      </c>
      <c r="H34" s="52"/>
      <c r="I34" s="77"/>
      <c r="J34" s="90" t="s">
        <v>40</v>
      </c>
      <c r="K34" s="110">
        <v>203160000</v>
      </c>
      <c r="L34" s="110">
        <v>203160000</v>
      </c>
      <c r="M34" s="39">
        <f t="shared" si="5"/>
        <v>0</v>
      </c>
      <c r="N34" s="79">
        <f t="shared" si="7"/>
        <v>0</v>
      </c>
    </row>
    <row r="35" spans="1:15" ht="20.25" customHeight="1">
      <c r="A35" s="126"/>
      <c r="B35" s="95" t="s">
        <v>133</v>
      </c>
      <c r="C35" s="205" t="s">
        <v>120</v>
      </c>
      <c r="D35" s="88">
        <v>0</v>
      </c>
      <c r="E35" s="88">
        <v>40000000</v>
      </c>
      <c r="F35" s="56">
        <f>SUM(E35-D35)</f>
        <v>40000000</v>
      </c>
      <c r="G35" s="78">
        <v>1</v>
      </c>
      <c r="H35" s="52"/>
      <c r="I35" s="91"/>
      <c r="J35" s="92" t="s">
        <v>41</v>
      </c>
      <c r="K35" s="110">
        <v>304740000</v>
      </c>
      <c r="L35" s="110">
        <v>304740000</v>
      </c>
      <c r="M35" s="39">
        <f>SUM(L35-K35)</f>
        <v>0</v>
      </c>
      <c r="N35" s="79">
        <f>SUM(M35/K35)</f>
        <v>0</v>
      </c>
    </row>
    <row r="36" spans="1:15" ht="15.75" customHeight="1">
      <c r="A36" s="134"/>
      <c r="B36" s="232" t="s">
        <v>71</v>
      </c>
      <c r="C36" s="95" t="s">
        <v>42</v>
      </c>
      <c r="D36" s="128">
        <v>42720000</v>
      </c>
      <c r="E36" s="128">
        <v>42720000</v>
      </c>
      <c r="F36" s="56">
        <f t="shared" si="9"/>
        <v>0</v>
      </c>
      <c r="G36" s="78">
        <f>SUM(F36/D36)</f>
        <v>0</v>
      </c>
      <c r="H36" s="52"/>
      <c r="I36" s="91"/>
      <c r="J36" s="90" t="s">
        <v>27</v>
      </c>
      <c r="K36" s="111">
        <v>135440000</v>
      </c>
      <c r="L36" s="111">
        <v>135440000</v>
      </c>
      <c r="M36" s="39">
        <f t="shared" ref="M36:M37" si="11">SUM(L36-K36)</f>
        <v>0</v>
      </c>
      <c r="N36" s="79">
        <f t="shared" ref="N36:N37" si="12">SUM(M36/K36)</f>
        <v>0</v>
      </c>
    </row>
    <row r="37" spans="1:15" ht="15.75" customHeight="1">
      <c r="A37" s="194"/>
      <c r="B37" s="94"/>
      <c r="C37" s="95" t="s">
        <v>43</v>
      </c>
      <c r="D37" s="128">
        <v>80100000</v>
      </c>
      <c r="E37" s="128">
        <v>80100000</v>
      </c>
      <c r="F37" s="56">
        <f t="shared" si="9"/>
        <v>0</v>
      </c>
      <c r="G37" s="78">
        <f>SUM(F37/D37)</f>
        <v>0</v>
      </c>
      <c r="H37" s="52"/>
      <c r="I37" s="91"/>
      <c r="J37" s="215" t="s">
        <v>26</v>
      </c>
      <c r="K37" s="209">
        <v>47404000</v>
      </c>
      <c r="L37" s="209">
        <v>47404000</v>
      </c>
      <c r="M37" s="202">
        <f t="shared" si="11"/>
        <v>0</v>
      </c>
      <c r="N37" s="203">
        <f t="shared" si="12"/>
        <v>0</v>
      </c>
    </row>
    <row r="38" spans="1:15" ht="15.75" customHeight="1" thickBot="1">
      <c r="A38" s="28"/>
      <c r="B38" s="211"/>
      <c r="C38" s="212" t="s">
        <v>103</v>
      </c>
      <c r="D38" s="197">
        <v>106800000</v>
      </c>
      <c r="E38" s="197">
        <v>106800000</v>
      </c>
      <c r="F38" s="112">
        <f t="shared" si="9"/>
        <v>0</v>
      </c>
      <c r="G38" s="108">
        <f>SUM(F38/D38)</f>
        <v>0</v>
      </c>
      <c r="H38" s="61"/>
      <c r="I38" s="29"/>
      <c r="J38" s="216" t="s">
        <v>33</v>
      </c>
      <c r="K38" s="171">
        <v>135440000</v>
      </c>
      <c r="L38" s="171">
        <v>135440000</v>
      </c>
      <c r="M38" s="43">
        <f>SUM(L38-K38)</f>
        <v>0</v>
      </c>
      <c r="N38" s="113">
        <f>SUM(M38/K38)</f>
        <v>0</v>
      </c>
      <c r="O38" s="217"/>
    </row>
    <row r="39" spans="1:15" ht="19.7" customHeight="1">
      <c r="A39" s="240" t="s">
        <v>127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</row>
    <row r="40" spans="1:15" ht="18.75" customHeight="1" thickBot="1">
      <c r="A40" s="5" t="s">
        <v>125</v>
      </c>
      <c r="B40" s="5"/>
      <c r="C40" s="5"/>
      <c r="D40" s="3"/>
      <c r="E40" s="3"/>
      <c r="F40" s="8"/>
      <c r="G40" s="196"/>
      <c r="H40" s="125"/>
      <c r="I40" s="11"/>
      <c r="J40" s="50"/>
      <c r="K40" s="12"/>
      <c r="L40" s="12"/>
      <c r="M40" s="13"/>
      <c r="N40" s="5" t="s">
        <v>13</v>
      </c>
    </row>
    <row r="41" spans="1:15" ht="14.25" customHeight="1">
      <c r="A41" s="241" t="s">
        <v>6</v>
      </c>
      <c r="B41" s="242"/>
      <c r="C41" s="242"/>
      <c r="D41" s="242"/>
      <c r="E41" s="242"/>
      <c r="F41" s="242"/>
      <c r="G41" s="243"/>
      <c r="H41" s="241" t="s">
        <v>7</v>
      </c>
      <c r="I41" s="242"/>
      <c r="J41" s="242"/>
      <c r="K41" s="242"/>
      <c r="L41" s="242"/>
      <c r="M41" s="242"/>
      <c r="N41" s="243"/>
    </row>
    <row r="42" spans="1:15" ht="14.25" customHeight="1">
      <c r="A42" s="244" t="s">
        <v>8</v>
      </c>
      <c r="B42" s="245"/>
      <c r="C42" s="245"/>
      <c r="D42" s="44" t="s">
        <v>98</v>
      </c>
      <c r="E42" s="44" t="s">
        <v>98</v>
      </c>
      <c r="F42" s="245" t="s">
        <v>14</v>
      </c>
      <c r="G42" s="246"/>
      <c r="H42" s="244" t="s">
        <v>8</v>
      </c>
      <c r="I42" s="245"/>
      <c r="J42" s="245"/>
      <c r="K42" s="44" t="s">
        <v>98</v>
      </c>
      <c r="L42" s="44" t="s">
        <v>98</v>
      </c>
      <c r="M42" s="245" t="s">
        <v>14</v>
      </c>
      <c r="N42" s="246"/>
    </row>
    <row r="43" spans="1:15" ht="14.25" customHeight="1">
      <c r="A43" s="234" t="s">
        <v>0</v>
      </c>
      <c r="B43" s="235" t="s">
        <v>1</v>
      </c>
      <c r="C43" s="235" t="s">
        <v>2</v>
      </c>
      <c r="D43" s="44" t="s">
        <v>117</v>
      </c>
      <c r="E43" s="44" t="s">
        <v>118</v>
      </c>
      <c r="F43" s="75" t="s">
        <v>12</v>
      </c>
      <c r="G43" s="76" t="s">
        <v>9</v>
      </c>
      <c r="H43" s="234" t="s">
        <v>0</v>
      </c>
      <c r="I43" s="235" t="s">
        <v>1</v>
      </c>
      <c r="J43" s="235" t="s">
        <v>2</v>
      </c>
      <c r="K43" s="44" t="s">
        <v>117</v>
      </c>
      <c r="L43" s="44" t="s">
        <v>118</v>
      </c>
      <c r="M43" s="75" t="s">
        <v>12</v>
      </c>
      <c r="N43" s="76" t="s">
        <v>9</v>
      </c>
    </row>
    <row r="44" spans="1:15" ht="18" customHeight="1">
      <c r="A44" s="194"/>
      <c r="B44" s="94" t="s">
        <v>77</v>
      </c>
      <c r="C44" s="100" t="s">
        <v>34</v>
      </c>
      <c r="D44" s="46">
        <v>93450000</v>
      </c>
      <c r="E44" s="46">
        <v>93450000</v>
      </c>
      <c r="F44" s="207">
        <f>SUM(E44-D44)</f>
        <v>0</v>
      </c>
      <c r="G44" s="208">
        <f>SUM(F44/D44)</f>
        <v>0</v>
      </c>
      <c r="H44" s="52"/>
      <c r="I44" s="91"/>
      <c r="J44" s="90" t="s">
        <v>73</v>
      </c>
      <c r="K44" s="110">
        <v>101580000</v>
      </c>
      <c r="L44" s="110">
        <v>101580000</v>
      </c>
      <c r="M44" s="39">
        <f>SUM(L44-K44)</f>
        <v>0</v>
      </c>
      <c r="N44" s="79">
        <f>SUM(M44/K44)</f>
        <v>0</v>
      </c>
    </row>
    <row r="45" spans="1:15" ht="18" customHeight="1">
      <c r="A45" s="210"/>
      <c r="B45" s="104"/>
      <c r="C45" s="236" t="s">
        <v>83</v>
      </c>
      <c r="D45" s="141">
        <v>26700000</v>
      </c>
      <c r="E45" s="141">
        <v>26700000</v>
      </c>
      <c r="F45" s="56">
        <f>SUM(E45-D45)</f>
        <v>0</v>
      </c>
      <c r="G45" s="78">
        <f>SUM(F45/D45)</f>
        <v>0</v>
      </c>
      <c r="H45" s="52"/>
      <c r="I45" s="91"/>
      <c r="J45" s="60" t="s">
        <v>74</v>
      </c>
      <c r="K45" s="40">
        <v>101580000</v>
      </c>
      <c r="L45" s="40">
        <v>101580000</v>
      </c>
      <c r="M45" s="39">
        <f>SUM(L45-K45)</f>
        <v>0</v>
      </c>
      <c r="N45" s="79">
        <f>SUM(M45/K45)</f>
        <v>0</v>
      </c>
    </row>
    <row r="46" spans="1:15" ht="18" customHeight="1">
      <c r="A46" s="194"/>
      <c r="B46" s="140"/>
      <c r="C46" s="236" t="s">
        <v>96</v>
      </c>
      <c r="D46" s="141">
        <v>66750000</v>
      </c>
      <c r="E46" s="141">
        <v>66750000</v>
      </c>
      <c r="F46" s="56">
        <f t="shared" ref="F46:F48" si="13">SUM(E46-D46)</f>
        <v>0</v>
      </c>
      <c r="G46" s="78">
        <f>SUM(F46/D46)</f>
        <v>0</v>
      </c>
      <c r="H46" s="52"/>
      <c r="I46" s="91"/>
      <c r="J46" s="90" t="s">
        <v>80</v>
      </c>
      <c r="K46" s="40">
        <v>67720000</v>
      </c>
      <c r="L46" s="40">
        <v>67720000</v>
      </c>
      <c r="M46" s="39">
        <f>SUM(L46-K46)</f>
        <v>0</v>
      </c>
      <c r="N46" s="79">
        <f>SUM(M46/K46)</f>
        <v>0</v>
      </c>
    </row>
    <row r="47" spans="1:15" ht="18" customHeight="1">
      <c r="A47" s="134"/>
      <c r="B47" s="236" t="s">
        <v>84</v>
      </c>
      <c r="C47" s="236" t="s">
        <v>70</v>
      </c>
      <c r="D47" s="141">
        <v>189570000</v>
      </c>
      <c r="E47" s="141">
        <v>189570000</v>
      </c>
      <c r="F47" s="56">
        <f t="shared" si="13"/>
        <v>0</v>
      </c>
      <c r="G47" s="78">
        <f>SUM(F47/D47)</f>
        <v>0</v>
      </c>
      <c r="H47" s="52"/>
      <c r="I47" s="91"/>
      <c r="J47" s="60" t="s">
        <v>105</v>
      </c>
      <c r="K47" s="40">
        <v>406320000</v>
      </c>
      <c r="L47" s="40">
        <v>406320000</v>
      </c>
      <c r="M47" s="39">
        <f>SUM(L47-K47)</f>
        <v>0</v>
      </c>
      <c r="N47" s="79">
        <f t="shared" ref="N47:N52" si="14">SUM(M47/K47)</f>
        <v>0</v>
      </c>
    </row>
    <row r="48" spans="1:15" ht="18" customHeight="1">
      <c r="A48" s="194"/>
      <c r="B48" s="95" t="s">
        <v>130</v>
      </c>
      <c r="C48" s="95" t="s">
        <v>85</v>
      </c>
      <c r="D48" s="88">
        <v>15000000</v>
      </c>
      <c r="E48" s="88">
        <v>15000000</v>
      </c>
      <c r="F48" s="56">
        <f t="shared" si="13"/>
        <v>0</v>
      </c>
      <c r="G48" s="78">
        <f>SUM(F48/D48)</f>
        <v>0</v>
      </c>
      <c r="H48" s="52"/>
      <c r="I48" s="91"/>
      <c r="J48" s="60" t="s">
        <v>106</v>
      </c>
      <c r="K48" s="40">
        <v>237020000</v>
      </c>
      <c r="L48" s="40">
        <v>237020000</v>
      </c>
      <c r="M48" s="39">
        <f t="shared" ref="M48:M52" si="15">SUM(L48-K48)</f>
        <v>0</v>
      </c>
      <c r="N48" s="79">
        <f t="shared" si="14"/>
        <v>0</v>
      </c>
    </row>
    <row r="49" spans="1:14" ht="18" customHeight="1">
      <c r="A49" s="127" t="s">
        <v>86</v>
      </c>
      <c r="B49" s="249" t="s">
        <v>16</v>
      </c>
      <c r="C49" s="249"/>
      <c r="D49" s="132">
        <f>SUM(D55+D59+D50)</f>
        <v>691526611</v>
      </c>
      <c r="E49" s="132">
        <f>SUM(E55+E59+E50)</f>
        <v>730987991</v>
      </c>
      <c r="F49" s="56">
        <f t="shared" ref="F49" si="16">SUM(E49-D49)</f>
        <v>39461380</v>
      </c>
      <c r="G49" s="78">
        <f t="shared" ref="G49" si="17">SUM(F49/D49)</f>
        <v>5.7064152517479906E-2</v>
      </c>
      <c r="H49" s="52"/>
      <c r="I49" s="91"/>
      <c r="J49" s="60" t="s">
        <v>97</v>
      </c>
      <c r="K49" s="40">
        <v>135440000</v>
      </c>
      <c r="L49" s="40">
        <v>135440000</v>
      </c>
      <c r="M49" s="39">
        <f t="shared" si="15"/>
        <v>0</v>
      </c>
      <c r="N49" s="79">
        <f t="shared" si="14"/>
        <v>0</v>
      </c>
    </row>
    <row r="50" spans="1:14" ht="18" customHeight="1">
      <c r="A50" s="22"/>
      <c r="B50" s="236" t="s">
        <v>71</v>
      </c>
      <c r="C50" s="236" t="s">
        <v>15</v>
      </c>
      <c r="D50" s="153">
        <f>SUM(D51:D54)</f>
        <v>344769371</v>
      </c>
      <c r="E50" s="153">
        <f>SUM(E51:E54)</f>
        <v>393414931</v>
      </c>
      <c r="F50" s="56">
        <f t="shared" ref="F50:F71" si="18">SUM(E50-D50)</f>
        <v>48645560</v>
      </c>
      <c r="G50" s="78">
        <f t="shared" ref="G50:G62" si="19">SUM(F50/D50)</f>
        <v>0.14109594439582626</v>
      </c>
      <c r="H50" s="52"/>
      <c r="I50" s="91"/>
      <c r="J50" s="60" t="s">
        <v>107</v>
      </c>
      <c r="K50" s="40">
        <v>507900000</v>
      </c>
      <c r="L50" s="40">
        <v>507900000</v>
      </c>
      <c r="M50" s="39">
        <f t="shared" si="15"/>
        <v>0</v>
      </c>
      <c r="N50" s="79">
        <f t="shared" si="14"/>
        <v>0</v>
      </c>
    </row>
    <row r="51" spans="1:14" ht="18" customHeight="1">
      <c r="A51" s="22"/>
      <c r="B51" s="94"/>
      <c r="C51" s="95" t="s">
        <v>42</v>
      </c>
      <c r="D51" s="57">
        <v>12320000</v>
      </c>
      <c r="E51" s="57">
        <v>8415000</v>
      </c>
      <c r="F51" s="56">
        <f t="shared" si="18"/>
        <v>-3905000</v>
      </c>
      <c r="G51" s="78">
        <f t="shared" si="19"/>
        <v>-0.3169642857142857</v>
      </c>
      <c r="H51" s="52"/>
      <c r="I51" s="91"/>
      <c r="J51" s="109" t="s">
        <v>115</v>
      </c>
      <c r="K51" s="40">
        <v>101580000</v>
      </c>
      <c r="L51" s="40">
        <v>101580000</v>
      </c>
      <c r="M51" s="39">
        <f t="shared" si="15"/>
        <v>0</v>
      </c>
      <c r="N51" s="79">
        <f t="shared" si="14"/>
        <v>0</v>
      </c>
    </row>
    <row r="52" spans="1:14" ht="18" customHeight="1">
      <c r="A52" s="22"/>
      <c r="B52" s="98"/>
      <c r="C52" s="95" t="s">
        <v>43</v>
      </c>
      <c r="D52" s="57">
        <v>23100000</v>
      </c>
      <c r="E52" s="57">
        <v>21500000</v>
      </c>
      <c r="F52" s="56">
        <f t="shared" si="18"/>
        <v>-1600000</v>
      </c>
      <c r="G52" s="78">
        <f t="shared" si="19"/>
        <v>-6.9264069264069264E-2</v>
      </c>
      <c r="H52" s="52"/>
      <c r="I52" s="73"/>
      <c r="J52" s="60" t="s">
        <v>116</v>
      </c>
      <c r="K52" s="40">
        <v>67720000</v>
      </c>
      <c r="L52" s="40">
        <v>67720000</v>
      </c>
      <c r="M52" s="39">
        <f t="shared" si="15"/>
        <v>0</v>
      </c>
      <c r="N52" s="79">
        <f t="shared" si="14"/>
        <v>0</v>
      </c>
    </row>
    <row r="53" spans="1:14" ht="18" customHeight="1">
      <c r="A53" s="22"/>
      <c r="B53" s="98"/>
      <c r="C53" s="95" t="s">
        <v>95</v>
      </c>
      <c r="D53" s="57">
        <v>286000000</v>
      </c>
      <c r="E53" s="57">
        <v>340150560</v>
      </c>
      <c r="F53" s="56">
        <f t="shared" si="18"/>
        <v>54150560</v>
      </c>
      <c r="G53" s="78">
        <f t="shared" si="19"/>
        <v>0.18933762237762239</v>
      </c>
      <c r="H53" s="107"/>
      <c r="I53" s="236" t="s">
        <v>78</v>
      </c>
      <c r="J53" s="115" t="s">
        <v>10</v>
      </c>
      <c r="K53" s="42">
        <f>SUM(K54:K60)</f>
        <v>1501030000</v>
      </c>
      <c r="L53" s="42">
        <f>SUM(L54:L60)</f>
        <v>1501030000</v>
      </c>
      <c r="M53" s="39">
        <f t="shared" ref="M53:M60" si="20">SUM(L53-K53)</f>
        <v>0</v>
      </c>
      <c r="N53" s="79">
        <f t="shared" ref="N53:N59" si="21">SUM(M53/K53)</f>
        <v>0</v>
      </c>
    </row>
    <row r="54" spans="1:14" ht="18" customHeight="1">
      <c r="A54" s="22"/>
      <c r="B54" s="97"/>
      <c r="C54" s="95" t="s">
        <v>51</v>
      </c>
      <c r="D54" s="57">
        <v>23349371</v>
      </c>
      <c r="E54" s="57">
        <v>23349371</v>
      </c>
      <c r="F54" s="56">
        <f t="shared" si="18"/>
        <v>0</v>
      </c>
      <c r="G54" s="78">
        <f t="shared" si="19"/>
        <v>0</v>
      </c>
      <c r="H54" s="107"/>
      <c r="I54" s="96"/>
      <c r="J54" s="95" t="s">
        <v>109</v>
      </c>
      <c r="K54" s="88">
        <v>867570000</v>
      </c>
      <c r="L54" s="88">
        <v>828135000</v>
      </c>
      <c r="M54" s="39">
        <f t="shared" si="20"/>
        <v>-39435000</v>
      </c>
      <c r="N54" s="79">
        <f t="shared" si="21"/>
        <v>-4.5454545454545456E-2</v>
      </c>
    </row>
    <row r="55" spans="1:14" ht="18" customHeight="1">
      <c r="A55" s="134"/>
      <c r="B55" s="236" t="s">
        <v>77</v>
      </c>
      <c r="C55" s="236" t="s">
        <v>15</v>
      </c>
      <c r="D55" s="132">
        <f>SUM(D56:D58)</f>
        <v>333297240</v>
      </c>
      <c r="E55" s="132">
        <f>SUM(E56:E58)</f>
        <v>325573060</v>
      </c>
      <c r="F55" s="56">
        <f t="shared" si="18"/>
        <v>-7724180</v>
      </c>
      <c r="G55" s="78">
        <f t="shared" si="19"/>
        <v>-2.3175049394348422E-2</v>
      </c>
      <c r="H55" s="118"/>
      <c r="I55" s="98"/>
      <c r="J55" s="95" t="s">
        <v>110</v>
      </c>
      <c r="K55" s="88">
        <v>157740000</v>
      </c>
      <c r="L55" s="88">
        <v>134079000</v>
      </c>
      <c r="M55" s="39">
        <f t="shared" si="20"/>
        <v>-23661000</v>
      </c>
      <c r="N55" s="79">
        <f t="shared" si="21"/>
        <v>-0.15</v>
      </c>
    </row>
    <row r="56" spans="1:14" ht="18" customHeight="1">
      <c r="A56" s="134"/>
      <c r="B56" s="174"/>
      <c r="C56" s="82" t="s">
        <v>34</v>
      </c>
      <c r="D56" s="57">
        <v>165840000</v>
      </c>
      <c r="E56" s="57">
        <v>155573060</v>
      </c>
      <c r="F56" s="56">
        <f t="shared" si="18"/>
        <v>-10266940</v>
      </c>
      <c r="G56" s="78">
        <f t="shared" si="19"/>
        <v>-6.1908707187650749E-2</v>
      </c>
      <c r="H56" s="107"/>
      <c r="I56" s="98"/>
      <c r="J56" s="95" t="s">
        <v>111</v>
      </c>
      <c r="K56" s="88">
        <v>157740000</v>
      </c>
      <c r="L56" s="88">
        <v>63096000</v>
      </c>
      <c r="M56" s="39">
        <f t="shared" si="20"/>
        <v>-94644000</v>
      </c>
      <c r="N56" s="79">
        <f t="shared" si="21"/>
        <v>-0.6</v>
      </c>
    </row>
    <row r="57" spans="1:14" ht="18" customHeight="1">
      <c r="A57" s="134"/>
      <c r="B57" s="175"/>
      <c r="C57" s="82" t="s">
        <v>104</v>
      </c>
      <c r="D57" s="57">
        <v>12457240</v>
      </c>
      <c r="E57" s="57">
        <v>16000000</v>
      </c>
      <c r="F57" s="56">
        <f t="shared" si="18"/>
        <v>3542760</v>
      </c>
      <c r="G57" s="78">
        <f t="shared" si="19"/>
        <v>0.28439365381095649</v>
      </c>
      <c r="H57" s="118"/>
      <c r="I57" s="98"/>
      <c r="J57" s="95" t="s">
        <v>112</v>
      </c>
      <c r="K57" s="88">
        <v>157740000</v>
      </c>
      <c r="L57" s="88">
        <v>157740000</v>
      </c>
      <c r="M57" s="39">
        <f t="shared" si="20"/>
        <v>0</v>
      </c>
      <c r="N57" s="79">
        <f t="shared" si="21"/>
        <v>0</v>
      </c>
    </row>
    <row r="58" spans="1:14" ht="18" customHeight="1">
      <c r="A58" s="134"/>
      <c r="B58" s="97"/>
      <c r="C58" s="236" t="s">
        <v>96</v>
      </c>
      <c r="D58" s="88">
        <v>155000000</v>
      </c>
      <c r="E58" s="88">
        <v>154000000</v>
      </c>
      <c r="F58" s="56">
        <f t="shared" si="18"/>
        <v>-1000000</v>
      </c>
      <c r="G58" s="78">
        <f t="shared" si="19"/>
        <v>-6.4516129032258064E-3</v>
      </c>
      <c r="H58" s="118"/>
      <c r="I58" s="98"/>
      <c r="J58" s="95" t="s">
        <v>113</v>
      </c>
      <c r="K58" s="88">
        <v>78870000</v>
      </c>
      <c r="L58" s="88">
        <v>78870000</v>
      </c>
      <c r="M58" s="39">
        <f t="shared" si="20"/>
        <v>0</v>
      </c>
      <c r="N58" s="79">
        <f t="shared" si="21"/>
        <v>0</v>
      </c>
    </row>
    <row r="59" spans="1:14" ht="18" customHeight="1">
      <c r="A59" s="134"/>
      <c r="B59" s="236" t="s">
        <v>84</v>
      </c>
      <c r="C59" s="236" t="s">
        <v>15</v>
      </c>
      <c r="D59" s="132">
        <f>D60</f>
        <v>13460000</v>
      </c>
      <c r="E59" s="132">
        <f>E60</f>
        <v>12000000</v>
      </c>
      <c r="F59" s="56">
        <f t="shared" si="18"/>
        <v>-1460000</v>
      </c>
      <c r="G59" s="78">
        <f t="shared" si="19"/>
        <v>-0.10846953937592868</v>
      </c>
      <c r="H59" s="118"/>
      <c r="I59" s="98"/>
      <c r="J59" s="95" t="s">
        <v>114</v>
      </c>
      <c r="K59" s="88">
        <v>81370000</v>
      </c>
      <c r="L59" s="88">
        <v>81370000</v>
      </c>
      <c r="M59" s="39">
        <f t="shared" si="20"/>
        <v>0</v>
      </c>
      <c r="N59" s="79">
        <f t="shared" si="21"/>
        <v>0</v>
      </c>
    </row>
    <row r="60" spans="1:14" ht="21" customHeight="1">
      <c r="A60" s="134"/>
      <c r="B60" s="236"/>
      <c r="C60" s="82" t="s">
        <v>70</v>
      </c>
      <c r="D60" s="57">
        <v>13460000</v>
      </c>
      <c r="E60" s="57">
        <v>12000000</v>
      </c>
      <c r="F60" s="56">
        <f t="shared" si="18"/>
        <v>-1460000</v>
      </c>
      <c r="G60" s="78">
        <f t="shared" si="19"/>
        <v>-0.10846953937592868</v>
      </c>
      <c r="H60" s="118"/>
      <c r="I60" s="98"/>
      <c r="J60" s="149" t="s">
        <v>122</v>
      </c>
      <c r="K60" s="88">
        <v>0</v>
      </c>
      <c r="L60" s="88">
        <v>157740000</v>
      </c>
      <c r="M60" s="39">
        <f t="shared" si="20"/>
        <v>157740000</v>
      </c>
      <c r="N60" s="79">
        <v>1</v>
      </c>
    </row>
    <row r="61" spans="1:14" ht="18" customHeight="1">
      <c r="A61" s="237" t="s">
        <v>87</v>
      </c>
      <c r="B61" s="247" t="s">
        <v>21</v>
      </c>
      <c r="C61" s="248"/>
      <c r="D61" s="93">
        <f>SUM(D62:D63)</f>
        <v>1000000</v>
      </c>
      <c r="E61" s="93">
        <f>SUM(E62:E63)</f>
        <v>60360000</v>
      </c>
      <c r="F61" s="56">
        <f t="shared" si="18"/>
        <v>59360000</v>
      </c>
      <c r="G61" s="78">
        <f t="shared" si="19"/>
        <v>59.36</v>
      </c>
      <c r="H61" s="52"/>
      <c r="I61" s="95" t="s">
        <v>133</v>
      </c>
      <c r="J61" s="115" t="s">
        <v>10</v>
      </c>
      <c r="K61" s="42">
        <f>SUM(K62:K63)</f>
        <v>0</v>
      </c>
      <c r="L61" s="42">
        <f t="shared" ref="L61:M61" si="22">SUM(L62:L63)</f>
        <v>100000000</v>
      </c>
      <c r="M61" s="42">
        <f t="shared" si="22"/>
        <v>100000000</v>
      </c>
      <c r="N61" s="79">
        <v>1</v>
      </c>
    </row>
    <row r="62" spans="1:14" ht="20.25" customHeight="1">
      <c r="A62" s="238"/>
      <c r="B62" s="82" t="s">
        <v>87</v>
      </c>
      <c r="C62" s="82" t="s">
        <v>88</v>
      </c>
      <c r="D62" s="137">
        <v>1000000</v>
      </c>
      <c r="E62" s="137">
        <v>360000</v>
      </c>
      <c r="F62" s="56">
        <f t="shared" si="18"/>
        <v>-640000</v>
      </c>
      <c r="G62" s="78">
        <f t="shared" si="19"/>
        <v>-0.64</v>
      </c>
      <c r="H62" s="38"/>
      <c r="I62" s="94"/>
      <c r="J62" s="149" t="s">
        <v>120</v>
      </c>
      <c r="K62" s="88">
        <v>0</v>
      </c>
      <c r="L62" s="88">
        <v>40000000</v>
      </c>
      <c r="M62" s="39">
        <f t="shared" ref="M62:M68" si="23">SUM(L62-K62)</f>
        <v>40000000</v>
      </c>
      <c r="N62" s="79">
        <v>1</v>
      </c>
    </row>
    <row r="63" spans="1:14" ht="21" customHeight="1">
      <c r="A63" s="136"/>
      <c r="B63" s="82"/>
      <c r="C63" s="154" t="s">
        <v>66</v>
      </c>
      <c r="D63" s="137">
        <v>0</v>
      </c>
      <c r="E63" s="57">
        <v>60000000</v>
      </c>
      <c r="F63" s="56">
        <f t="shared" si="18"/>
        <v>60000000</v>
      </c>
      <c r="G63" s="78">
        <v>1</v>
      </c>
      <c r="H63" s="192"/>
      <c r="I63" s="219"/>
      <c r="J63" s="149" t="s">
        <v>121</v>
      </c>
      <c r="K63" s="88">
        <v>0</v>
      </c>
      <c r="L63" s="88">
        <v>60000000</v>
      </c>
      <c r="M63" s="39">
        <f t="shared" si="23"/>
        <v>60000000</v>
      </c>
      <c r="N63" s="79">
        <v>1</v>
      </c>
    </row>
    <row r="64" spans="1:14" ht="18" customHeight="1">
      <c r="A64" s="237" t="s">
        <v>36</v>
      </c>
      <c r="B64" s="247" t="s">
        <v>21</v>
      </c>
      <c r="C64" s="248"/>
      <c r="D64" s="137">
        <f>D65</f>
        <v>61627399</v>
      </c>
      <c r="E64" s="137">
        <f>E65</f>
        <v>61627399</v>
      </c>
      <c r="F64" s="56">
        <f t="shared" si="18"/>
        <v>0</v>
      </c>
      <c r="G64" s="78">
        <f t="shared" ref="G64:G71" si="24">SUM(F64/D64)</f>
        <v>0</v>
      </c>
      <c r="H64" s="119"/>
      <c r="I64" s="117" t="s">
        <v>54</v>
      </c>
      <c r="J64" s="115" t="s">
        <v>10</v>
      </c>
      <c r="K64" s="186">
        <f>SUM(K65:K73)</f>
        <v>1298913666</v>
      </c>
      <c r="L64" s="186">
        <f>SUM(L65:L73)</f>
        <v>1321440203</v>
      </c>
      <c r="M64" s="39">
        <f t="shared" si="23"/>
        <v>22526537</v>
      </c>
      <c r="N64" s="79">
        <f t="shared" ref="N64:N68" si="25">SUM(M64/K64)</f>
        <v>1.7342597579537669E-2</v>
      </c>
    </row>
    <row r="65" spans="1:14" ht="18" customHeight="1">
      <c r="A65" s="238"/>
      <c r="B65" s="82" t="s">
        <v>36</v>
      </c>
      <c r="C65" s="82" t="s">
        <v>15</v>
      </c>
      <c r="D65" s="137">
        <f>SUM(D66:D67)</f>
        <v>61627399</v>
      </c>
      <c r="E65" s="137">
        <f>SUM(E66:E67)</f>
        <v>61627399</v>
      </c>
      <c r="F65" s="56">
        <f t="shared" si="18"/>
        <v>0</v>
      </c>
      <c r="G65" s="78">
        <f t="shared" si="24"/>
        <v>0</v>
      </c>
      <c r="H65" s="119"/>
      <c r="I65" s="4"/>
      <c r="J65" s="95" t="s">
        <v>42</v>
      </c>
      <c r="K65" s="87">
        <v>55040000</v>
      </c>
      <c r="L65" s="167">
        <v>50020000</v>
      </c>
      <c r="M65" s="39">
        <f t="shared" si="23"/>
        <v>-5020000</v>
      </c>
      <c r="N65" s="79">
        <f t="shared" si="25"/>
        <v>-9.1206395348837205E-2</v>
      </c>
    </row>
    <row r="66" spans="1:14" s="37" customFormat="1" ht="18" customHeight="1">
      <c r="A66" s="138"/>
      <c r="B66" s="100"/>
      <c r="C66" s="154" t="s">
        <v>89</v>
      </c>
      <c r="D66" s="137">
        <v>60067790</v>
      </c>
      <c r="E66" s="137">
        <v>60067790</v>
      </c>
      <c r="F66" s="56">
        <f t="shared" si="18"/>
        <v>0</v>
      </c>
      <c r="G66" s="78">
        <f t="shared" si="24"/>
        <v>0</v>
      </c>
      <c r="H66" s="119"/>
      <c r="I66" s="99"/>
      <c r="J66" s="95" t="s">
        <v>43</v>
      </c>
      <c r="K66" s="87">
        <v>105130000</v>
      </c>
      <c r="L66" s="167">
        <v>100042000</v>
      </c>
      <c r="M66" s="39">
        <f t="shared" si="23"/>
        <v>-5088000</v>
      </c>
      <c r="N66" s="79">
        <f t="shared" si="25"/>
        <v>-4.8397222486445353E-2</v>
      </c>
    </row>
    <row r="67" spans="1:14" ht="18" customHeight="1">
      <c r="A67" s="136"/>
      <c r="B67" s="81"/>
      <c r="C67" s="154" t="s">
        <v>90</v>
      </c>
      <c r="D67" s="137">
        <v>1559609</v>
      </c>
      <c r="E67" s="137">
        <v>1559609</v>
      </c>
      <c r="F67" s="56">
        <f t="shared" si="18"/>
        <v>0</v>
      </c>
      <c r="G67" s="78">
        <f t="shared" si="24"/>
        <v>0</v>
      </c>
      <c r="H67" s="119"/>
      <c r="I67" s="99"/>
      <c r="J67" s="114" t="s">
        <v>51</v>
      </c>
      <c r="K67" s="87">
        <v>37975043</v>
      </c>
      <c r="L67" s="167">
        <v>37975043</v>
      </c>
      <c r="M67" s="39">
        <f t="shared" si="23"/>
        <v>0</v>
      </c>
      <c r="N67" s="79">
        <f t="shared" si="25"/>
        <v>0</v>
      </c>
    </row>
    <row r="68" spans="1:14" ht="18" customHeight="1">
      <c r="A68" s="237" t="s">
        <v>37</v>
      </c>
      <c r="B68" s="247" t="s">
        <v>21</v>
      </c>
      <c r="C68" s="248"/>
      <c r="D68" s="143">
        <f>D69</f>
        <v>1300000</v>
      </c>
      <c r="E68" s="143">
        <f>E69</f>
        <v>7300945</v>
      </c>
      <c r="F68" s="56">
        <f t="shared" si="18"/>
        <v>6000945</v>
      </c>
      <c r="G68" s="78">
        <f t="shared" si="24"/>
        <v>4.6161115384615385</v>
      </c>
      <c r="H68" s="52"/>
      <c r="I68" s="99"/>
      <c r="J68" s="95" t="s">
        <v>95</v>
      </c>
      <c r="K68" s="87">
        <v>380954480</v>
      </c>
      <c r="L68" s="167">
        <v>407382100</v>
      </c>
      <c r="M68" s="39">
        <f t="shared" si="23"/>
        <v>26427620</v>
      </c>
      <c r="N68" s="79">
        <f t="shared" si="25"/>
        <v>6.9372120259617365E-2</v>
      </c>
    </row>
    <row r="69" spans="1:14" ht="18" customHeight="1">
      <c r="A69" s="238"/>
      <c r="B69" s="82" t="s">
        <v>37</v>
      </c>
      <c r="C69" s="82" t="s">
        <v>15</v>
      </c>
      <c r="D69" s="124">
        <f>SUM(D70:D71)</f>
        <v>1300000</v>
      </c>
      <c r="E69" s="124">
        <f>SUM(E70:E71)</f>
        <v>7300945</v>
      </c>
      <c r="F69" s="56">
        <f t="shared" si="18"/>
        <v>6000945</v>
      </c>
      <c r="G69" s="78">
        <f t="shared" si="24"/>
        <v>4.6161115384615385</v>
      </c>
      <c r="H69" s="52"/>
      <c r="I69" s="187"/>
      <c r="J69" s="117" t="s">
        <v>22</v>
      </c>
      <c r="K69" s="87">
        <v>249023060</v>
      </c>
      <c r="L69" s="167">
        <v>236359720</v>
      </c>
      <c r="M69" s="39">
        <f t="shared" ref="M69:M73" si="26">SUM(L69-K69)</f>
        <v>-12663340</v>
      </c>
      <c r="N69" s="79">
        <f t="shared" ref="N69:N73" si="27">SUM(M69/K69)</f>
        <v>-5.0852077715212399E-2</v>
      </c>
    </row>
    <row r="70" spans="1:14" ht="18" customHeight="1">
      <c r="A70" s="138"/>
      <c r="B70" s="100"/>
      <c r="C70" s="82" t="s">
        <v>91</v>
      </c>
      <c r="D70" s="124">
        <v>1200000</v>
      </c>
      <c r="E70" s="124">
        <v>7200945</v>
      </c>
      <c r="F70" s="56">
        <f t="shared" si="18"/>
        <v>6000945</v>
      </c>
      <c r="G70" s="78">
        <f t="shared" si="24"/>
        <v>5.0007875000000004</v>
      </c>
      <c r="H70" s="52"/>
      <c r="I70" s="198"/>
      <c r="J70" s="114" t="s">
        <v>76</v>
      </c>
      <c r="K70" s="87">
        <v>38510563</v>
      </c>
      <c r="L70" s="167">
        <v>38184000</v>
      </c>
      <c r="M70" s="39">
        <f t="shared" si="26"/>
        <v>-326563</v>
      </c>
      <c r="N70" s="79">
        <f t="shared" si="27"/>
        <v>-8.4798292873568219E-3</v>
      </c>
    </row>
    <row r="71" spans="1:14" ht="18" customHeight="1">
      <c r="A71" s="136"/>
      <c r="B71" s="81"/>
      <c r="C71" s="82" t="s">
        <v>92</v>
      </c>
      <c r="D71" s="137">
        <v>100000</v>
      </c>
      <c r="E71" s="137">
        <v>100000</v>
      </c>
      <c r="F71" s="56">
        <f t="shared" si="18"/>
        <v>0</v>
      </c>
      <c r="G71" s="78">
        <f t="shared" si="24"/>
        <v>0</v>
      </c>
      <c r="H71" s="52"/>
      <c r="I71" s="187"/>
      <c r="J71" s="114" t="s">
        <v>108</v>
      </c>
      <c r="K71" s="87">
        <v>217710000</v>
      </c>
      <c r="L71" s="167">
        <v>235907340</v>
      </c>
      <c r="M71" s="39">
        <f t="shared" si="26"/>
        <v>18197340</v>
      </c>
      <c r="N71" s="79">
        <f t="shared" si="27"/>
        <v>8.3585228055670382E-2</v>
      </c>
    </row>
    <row r="72" spans="1:14" ht="18" customHeight="1">
      <c r="A72" s="170"/>
      <c r="B72" s="148"/>
      <c r="C72" s="148"/>
      <c r="D72" s="148"/>
      <c r="E72" s="148"/>
      <c r="F72" s="148"/>
      <c r="G72" s="222"/>
      <c r="H72" s="119"/>
      <c r="I72" s="187"/>
      <c r="J72" s="199" t="s">
        <v>70</v>
      </c>
      <c r="K72" s="200">
        <v>199570520</v>
      </c>
      <c r="L72" s="201">
        <v>200570000</v>
      </c>
      <c r="M72" s="202">
        <f t="shared" si="26"/>
        <v>999480</v>
      </c>
      <c r="N72" s="203">
        <f t="shared" si="27"/>
        <v>5.0081545109969148E-3</v>
      </c>
    </row>
    <row r="73" spans="1:14" ht="18" customHeight="1" thickBot="1">
      <c r="A73" s="239"/>
      <c r="B73" s="224"/>
      <c r="C73" s="224"/>
      <c r="D73" s="213"/>
      <c r="E73" s="213"/>
      <c r="F73" s="225"/>
      <c r="G73" s="108"/>
      <c r="H73" s="33"/>
      <c r="I73" s="226"/>
      <c r="J73" s="227" t="s">
        <v>72</v>
      </c>
      <c r="K73" s="204">
        <v>15000000</v>
      </c>
      <c r="L73" s="204">
        <v>15000000</v>
      </c>
      <c r="M73" s="43">
        <f t="shared" si="26"/>
        <v>0</v>
      </c>
      <c r="N73" s="113">
        <f t="shared" si="27"/>
        <v>0</v>
      </c>
    </row>
    <row r="74" spans="1:14" ht="19.7" customHeight="1">
      <c r="A74" s="240" t="s">
        <v>127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</row>
    <row r="75" spans="1:14" ht="18.75" customHeight="1" thickBot="1">
      <c r="A75" s="5" t="s">
        <v>126</v>
      </c>
      <c r="B75" s="5"/>
      <c r="C75" s="5"/>
      <c r="D75" s="3"/>
      <c r="E75" s="3"/>
      <c r="F75" s="8"/>
      <c r="G75" s="3"/>
      <c r="H75" s="125"/>
      <c r="I75" s="11"/>
      <c r="J75" s="50"/>
      <c r="K75" s="12"/>
      <c r="L75" s="12"/>
      <c r="M75" s="13"/>
      <c r="N75" s="5" t="s">
        <v>13</v>
      </c>
    </row>
    <row r="76" spans="1:14" ht="14.25" customHeight="1">
      <c r="A76" s="241" t="s">
        <v>6</v>
      </c>
      <c r="B76" s="242"/>
      <c r="C76" s="242"/>
      <c r="D76" s="242"/>
      <c r="E76" s="242"/>
      <c r="F76" s="242"/>
      <c r="G76" s="243"/>
      <c r="H76" s="241" t="s">
        <v>7</v>
      </c>
      <c r="I76" s="242"/>
      <c r="J76" s="242"/>
      <c r="K76" s="242"/>
      <c r="L76" s="242"/>
      <c r="M76" s="242"/>
      <c r="N76" s="243"/>
    </row>
    <row r="77" spans="1:14" ht="14.25" customHeight="1">
      <c r="A77" s="244" t="s">
        <v>8</v>
      </c>
      <c r="B77" s="245"/>
      <c r="C77" s="245"/>
      <c r="D77" s="44" t="s">
        <v>98</v>
      </c>
      <c r="E77" s="44" t="s">
        <v>98</v>
      </c>
      <c r="F77" s="245" t="s">
        <v>14</v>
      </c>
      <c r="G77" s="246"/>
      <c r="H77" s="244" t="s">
        <v>8</v>
      </c>
      <c r="I77" s="245"/>
      <c r="J77" s="245"/>
      <c r="K77" s="44" t="s">
        <v>98</v>
      </c>
      <c r="L77" s="44" t="s">
        <v>98</v>
      </c>
      <c r="M77" s="245" t="s">
        <v>14</v>
      </c>
      <c r="N77" s="246"/>
    </row>
    <row r="78" spans="1:14" ht="14.25" customHeight="1">
      <c r="A78" s="189" t="s">
        <v>0</v>
      </c>
      <c r="B78" s="150" t="s">
        <v>1</v>
      </c>
      <c r="C78" s="150" t="s">
        <v>2</v>
      </c>
      <c r="D78" s="74" t="s">
        <v>117</v>
      </c>
      <c r="E78" s="74" t="s">
        <v>118</v>
      </c>
      <c r="F78" s="190" t="s">
        <v>12</v>
      </c>
      <c r="G78" s="191" t="s">
        <v>9</v>
      </c>
      <c r="H78" s="234" t="s">
        <v>0</v>
      </c>
      <c r="I78" s="235" t="s">
        <v>1</v>
      </c>
      <c r="J78" s="235" t="s">
        <v>2</v>
      </c>
      <c r="K78" s="44" t="s">
        <v>117</v>
      </c>
      <c r="L78" s="44" t="s">
        <v>118</v>
      </c>
      <c r="M78" s="75" t="s">
        <v>12</v>
      </c>
      <c r="N78" s="76" t="s">
        <v>9</v>
      </c>
    </row>
    <row r="79" spans="1:14" ht="21" customHeight="1">
      <c r="A79" s="220"/>
      <c r="B79" s="221"/>
      <c r="C79" s="221"/>
      <c r="D79" s="221"/>
      <c r="E79" s="221"/>
      <c r="F79" s="221"/>
      <c r="G79" s="222"/>
      <c r="H79" s="89"/>
      <c r="I79" s="177" t="s">
        <v>56</v>
      </c>
      <c r="J79" s="177" t="s">
        <v>10</v>
      </c>
      <c r="K79" s="223">
        <f>SUM(K80:K83)</f>
        <v>4675000</v>
      </c>
      <c r="L79" s="223">
        <f>SUM(L80:L84)</f>
        <v>6170213</v>
      </c>
      <c r="M79" s="202">
        <f>SUM(L79-K79)</f>
        <v>1495213</v>
      </c>
      <c r="N79" s="203">
        <f>SUM(M79/K79)</f>
        <v>0.31983165775401068</v>
      </c>
    </row>
    <row r="80" spans="1:14" ht="15.75" customHeight="1">
      <c r="A80" s="172"/>
      <c r="B80" s="143"/>
      <c r="C80" s="143"/>
      <c r="D80" s="143"/>
      <c r="E80" s="143"/>
      <c r="F80" s="56"/>
      <c r="G80" s="78"/>
      <c r="H80" s="155"/>
      <c r="I80" s="177"/>
      <c r="J80" s="168" t="s">
        <v>52</v>
      </c>
      <c r="K80" s="169">
        <v>650000</v>
      </c>
      <c r="L80" s="169">
        <v>500000</v>
      </c>
      <c r="M80" s="39">
        <f t="shared" ref="M80:M89" si="28">SUM(L80-K80)</f>
        <v>-150000</v>
      </c>
      <c r="N80" s="79">
        <f t="shared" ref="N80:N89" si="29">SUM(M80/K80)</f>
        <v>-0.23076923076923078</v>
      </c>
    </row>
    <row r="81" spans="1:14" ht="15.75" customHeight="1">
      <c r="A81" s="103"/>
      <c r="B81" s="124"/>
      <c r="C81" s="124"/>
      <c r="D81" s="124"/>
      <c r="E81" s="124"/>
      <c r="F81" s="56"/>
      <c r="G81" s="78"/>
      <c r="H81" s="155"/>
      <c r="I81" s="178"/>
      <c r="J81" s="168" t="s">
        <v>53</v>
      </c>
      <c r="K81" s="169">
        <v>1500000</v>
      </c>
      <c r="L81" s="169">
        <v>725000</v>
      </c>
      <c r="M81" s="39">
        <f t="shared" si="28"/>
        <v>-775000</v>
      </c>
      <c r="N81" s="79">
        <f t="shared" si="29"/>
        <v>-0.51666666666666672</v>
      </c>
    </row>
    <row r="82" spans="1:14" ht="15.75" customHeight="1">
      <c r="A82" s="237"/>
      <c r="B82" s="82"/>
      <c r="C82" s="82"/>
      <c r="D82" s="137"/>
      <c r="E82" s="137"/>
      <c r="F82" s="56"/>
      <c r="G82" s="78"/>
      <c r="H82" s="155"/>
      <c r="I82" s="178"/>
      <c r="J82" s="168" t="s">
        <v>67</v>
      </c>
      <c r="K82" s="169">
        <v>2500000</v>
      </c>
      <c r="L82" s="169">
        <v>2920213</v>
      </c>
      <c r="M82" s="39">
        <f t="shared" si="28"/>
        <v>420213</v>
      </c>
      <c r="N82" s="79">
        <f t="shared" si="29"/>
        <v>0.16808519999999999</v>
      </c>
    </row>
    <row r="83" spans="1:14" ht="15.75" customHeight="1">
      <c r="A83" s="172"/>
      <c r="B83" s="143"/>
      <c r="C83" s="143"/>
      <c r="D83" s="143"/>
      <c r="E83" s="143"/>
      <c r="F83" s="56"/>
      <c r="G83" s="78"/>
      <c r="H83" s="155"/>
      <c r="I83" s="178"/>
      <c r="J83" s="168" t="s">
        <v>94</v>
      </c>
      <c r="K83" s="169">
        <v>25000</v>
      </c>
      <c r="L83" s="169">
        <v>25000</v>
      </c>
      <c r="M83" s="39">
        <f t="shared" si="28"/>
        <v>0</v>
      </c>
      <c r="N83" s="79">
        <f t="shared" si="29"/>
        <v>0</v>
      </c>
    </row>
    <row r="84" spans="1:14" ht="15.75" customHeight="1">
      <c r="A84" s="172"/>
      <c r="B84" s="143"/>
      <c r="C84" s="143"/>
      <c r="D84" s="143"/>
      <c r="E84" s="143"/>
      <c r="F84" s="56"/>
      <c r="G84" s="78"/>
      <c r="H84" s="155"/>
      <c r="I84" s="176"/>
      <c r="J84" s="168" t="s">
        <v>131</v>
      </c>
      <c r="K84" s="169">
        <v>0</v>
      </c>
      <c r="L84" s="169">
        <v>2000000</v>
      </c>
      <c r="M84" s="39">
        <f t="shared" si="28"/>
        <v>2000000</v>
      </c>
      <c r="N84" s="79">
        <v>1</v>
      </c>
    </row>
    <row r="85" spans="1:14" ht="15.75" customHeight="1">
      <c r="A85" s="103"/>
      <c r="B85" s="124"/>
      <c r="C85" s="124"/>
      <c r="D85" s="124"/>
      <c r="E85" s="124"/>
      <c r="F85" s="56"/>
      <c r="G85" s="78"/>
      <c r="H85" s="155"/>
      <c r="I85" s="116" t="s">
        <v>68</v>
      </c>
      <c r="J85" s="116" t="s">
        <v>55</v>
      </c>
      <c r="K85" s="121">
        <f>K86</f>
        <v>253070000</v>
      </c>
      <c r="L85" s="121">
        <f>L86</f>
        <v>253070000</v>
      </c>
      <c r="M85" s="39">
        <f t="shared" si="28"/>
        <v>0</v>
      </c>
      <c r="N85" s="79">
        <f t="shared" si="29"/>
        <v>0</v>
      </c>
    </row>
    <row r="86" spans="1:14" ht="15.75" customHeight="1">
      <c r="A86" s="103"/>
      <c r="B86" s="124"/>
      <c r="C86" s="124"/>
      <c r="D86" s="124"/>
      <c r="E86" s="124"/>
      <c r="F86" s="56"/>
      <c r="G86" s="78"/>
      <c r="H86" s="188"/>
      <c r="I86" s="116"/>
      <c r="J86" s="116" t="s">
        <v>68</v>
      </c>
      <c r="K86" s="54">
        <v>253070000</v>
      </c>
      <c r="L86" s="54">
        <v>253070000</v>
      </c>
      <c r="M86" s="39">
        <f t="shared" si="28"/>
        <v>0</v>
      </c>
      <c r="N86" s="79">
        <f t="shared" si="29"/>
        <v>0</v>
      </c>
    </row>
    <row r="87" spans="1:14" ht="21" customHeight="1">
      <c r="A87" s="68"/>
      <c r="B87" s="66"/>
      <c r="C87" s="66"/>
      <c r="D87" s="63"/>
      <c r="E87" s="63"/>
      <c r="F87" s="64"/>
      <c r="G87" s="69"/>
      <c r="H87" s="193" t="s">
        <v>69</v>
      </c>
      <c r="I87" s="256" t="s">
        <v>35</v>
      </c>
      <c r="J87" s="257"/>
      <c r="K87" s="55">
        <f>SUM(K88:K89)</f>
        <v>76200775</v>
      </c>
      <c r="L87" s="55">
        <f>SUM(L88:L89)</f>
        <v>93496563</v>
      </c>
      <c r="M87" s="39">
        <f t="shared" si="28"/>
        <v>17295788</v>
      </c>
      <c r="N87" s="79">
        <f t="shared" si="29"/>
        <v>0.22697653665595921</v>
      </c>
    </row>
    <row r="88" spans="1:14">
      <c r="A88" s="68"/>
      <c r="B88" s="66"/>
      <c r="C88" s="66"/>
      <c r="D88" s="63"/>
      <c r="E88" s="63"/>
      <c r="F88" s="64"/>
      <c r="G88" s="69"/>
      <c r="H88" s="26"/>
      <c r="I88" s="120" t="s">
        <v>69</v>
      </c>
      <c r="J88" s="120" t="s">
        <v>57</v>
      </c>
      <c r="K88" s="55">
        <v>76108160</v>
      </c>
      <c r="L88" s="55">
        <v>92503003</v>
      </c>
      <c r="M88" s="39">
        <f t="shared" si="28"/>
        <v>16394843</v>
      </c>
      <c r="N88" s="79">
        <f t="shared" si="29"/>
        <v>0.21541504879371673</v>
      </c>
    </row>
    <row r="89" spans="1:14" ht="17.25" thickBot="1">
      <c r="A89" s="70"/>
      <c r="B89" s="67"/>
      <c r="C89" s="67"/>
      <c r="D89" s="65"/>
      <c r="E89" s="65"/>
      <c r="F89" s="62"/>
      <c r="G89" s="71"/>
      <c r="H89" s="45"/>
      <c r="I89" s="101"/>
      <c r="J89" s="102" t="s">
        <v>58</v>
      </c>
      <c r="K89" s="53">
        <v>92615</v>
      </c>
      <c r="L89" s="53">
        <v>993560</v>
      </c>
      <c r="M89" s="41">
        <f t="shared" si="28"/>
        <v>900945</v>
      </c>
      <c r="N89" s="113">
        <f t="shared" si="29"/>
        <v>9.7278518598499168</v>
      </c>
    </row>
    <row r="209" spans="1:14" s="47" customFormat="1" ht="17.25" thickBot="1">
      <c r="A209" s="1"/>
      <c r="B209" s="1"/>
      <c r="C209" s="1"/>
      <c r="D209" s="6"/>
      <c r="E209" s="6"/>
      <c r="F209" s="14"/>
      <c r="G209" s="2"/>
      <c r="I209" s="1"/>
      <c r="L209" s="35"/>
      <c r="M209" s="14"/>
      <c r="N209" s="2"/>
    </row>
    <row r="210" spans="1:14" s="47" customFormat="1">
      <c r="A210" s="15"/>
      <c r="B210" s="16"/>
      <c r="C210" s="16"/>
      <c r="D210" s="17"/>
      <c r="E210" s="17"/>
      <c r="F210" s="18"/>
      <c r="G210" s="19"/>
      <c r="H210" s="20"/>
      <c r="I210" s="16"/>
      <c r="J210" s="20"/>
      <c r="K210" s="21"/>
      <c r="L210" s="35"/>
      <c r="M210" s="14"/>
      <c r="N210" s="2"/>
    </row>
    <row r="211" spans="1:14" s="47" customFormat="1">
      <c r="A211" s="22"/>
      <c r="B211" s="4"/>
      <c r="C211" s="4"/>
      <c r="D211" s="23"/>
      <c r="E211" s="23"/>
      <c r="F211" s="24"/>
      <c r="G211" s="25"/>
      <c r="H211" s="26"/>
      <c r="I211" s="4"/>
      <c r="J211" s="26"/>
      <c r="K211" s="27"/>
      <c r="L211" s="35"/>
      <c r="M211" s="14"/>
      <c r="N211" s="2"/>
    </row>
    <row r="212" spans="1:14" s="47" customFormat="1">
      <c r="A212" s="22"/>
      <c r="B212" s="4"/>
      <c r="C212" s="4"/>
      <c r="D212" s="23"/>
      <c r="E212" s="23"/>
      <c r="F212" s="24"/>
      <c r="G212" s="25"/>
      <c r="H212" s="26"/>
      <c r="I212" s="4"/>
      <c r="J212" s="26"/>
      <c r="K212" s="27"/>
      <c r="L212" s="35"/>
      <c r="M212" s="14"/>
      <c r="N212" s="2"/>
    </row>
    <row r="213" spans="1:14" s="47" customFormat="1">
      <c r="A213" s="22"/>
      <c r="B213" s="4"/>
      <c r="C213" s="4"/>
      <c r="D213" s="23"/>
      <c r="E213" s="23"/>
      <c r="F213" s="24"/>
      <c r="G213" s="25"/>
      <c r="H213" s="26"/>
      <c r="I213" s="4"/>
      <c r="J213" s="26"/>
      <c r="K213" s="27"/>
      <c r="L213" s="35"/>
      <c r="M213" s="14"/>
      <c r="N213" s="2"/>
    </row>
    <row r="214" spans="1:14" s="47" customFormat="1">
      <c r="A214" s="22"/>
      <c r="B214" s="4"/>
      <c r="C214" s="4"/>
      <c r="D214" s="23"/>
      <c r="E214" s="23"/>
      <c r="F214" s="24"/>
      <c r="G214" s="25"/>
      <c r="H214" s="26"/>
      <c r="I214" s="4"/>
      <c r="J214" s="26"/>
      <c r="K214" s="27"/>
      <c r="L214" s="35"/>
      <c r="M214" s="14"/>
      <c r="N214" s="2"/>
    </row>
    <row r="215" spans="1:14" s="47" customFormat="1">
      <c r="A215" s="22"/>
      <c r="B215" s="4"/>
      <c r="C215" s="4"/>
      <c r="D215" s="23"/>
      <c r="E215" s="23"/>
      <c r="F215" s="24"/>
      <c r="G215" s="25"/>
      <c r="H215" s="26"/>
      <c r="I215" s="4"/>
      <c r="J215" s="26"/>
      <c r="K215" s="27"/>
      <c r="L215" s="35"/>
      <c r="M215" s="14"/>
      <c r="N215" s="2"/>
    </row>
    <row r="216" spans="1:14" s="47" customFormat="1">
      <c r="A216" s="22"/>
      <c r="B216" s="4"/>
      <c r="C216" s="4"/>
      <c r="D216" s="23"/>
      <c r="E216" s="23"/>
      <c r="F216" s="24"/>
      <c r="G216" s="25"/>
      <c r="H216" s="26"/>
      <c r="I216" s="4"/>
      <c r="J216" s="26"/>
      <c r="K216" s="27"/>
      <c r="L216" s="35"/>
      <c r="M216" s="14"/>
      <c r="N216" s="2"/>
    </row>
    <row r="217" spans="1:14" s="47" customFormat="1">
      <c r="A217" s="22"/>
      <c r="B217" s="4"/>
      <c r="C217" s="4"/>
      <c r="D217" s="23"/>
      <c r="E217" s="23"/>
      <c r="F217" s="24"/>
      <c r="G217" s="25"/>
      <c r="H217" s="26"/>
      <c r="I217" s="4"/>
      <c r="J217" s="26"/>
      <c r="K217" s="27"/>
      <c r="L217" s="35"/>
      <c r="M217" s="14"/>
      <c r="N217" s="2"/>
    </row>
    <row r="218" spans="1:14" s="47" customFormat="1">
      <c r="A218" s="22"/>
      <c r="B218" s="4"/>
      <c r="C218" s="4"/>
      <c r="D218" s="23"/>
      <c r="E218" s="23"/>
      <c r="F218" s="24"/>
      <c r="G218" s="25"/>
      <c r="H218" s="26"/>
      <c r="I218" s="4"/>
      <c r="J218" s="26"/>
      <c r="K218" s="27"/>
      <c r="L218" s="35"/>
      <c r="M218" s="14"/>
      <c r="N218" s="2"/>
    </row>
    <row r="219" spans="1:14" s="47" customFormat="1">
      <c r="A219" s="22"/>
      <c r="B219" s="4"/>
      <c r="C219" s="4"/>
      <c r="D219" s="23"/>
      <c r="E219" s="23"/>
      <c r="F219" s="24"/>
      <c r="G219" s="25"/>
      <c r="H219" s="26"/>
      <c r="I219" s="4"/>
      <c r="J219" s="26"/>
      <c r="K219" s="27"/>
      <c r="L219" s="35"/>
      <c r="M219" s="14"/>
      <c r="N219" s="2"/>
    </row>
    <row r="220" spans="1:14" s="47" customFormat="1">
      <c r="A220" s="22"/>
      <c r="B220" s="4"/>
      <c r="C220" s="4"/>
      <c r="D220" s="23"/>
      <c r="E220" s="23"/>
      <c r="F220" s="24"/>
      <c r="G220" s="25"/>
      <c r="H220" s="26"/>
      <c r="I220" s="4"/>
      <c r="J220" s="26"/>
      <c r="K220" s="27"/>
      <c r="L220" s="35"/>
      <c r="M220" s="14"/>
      <c r="N220" s="2"/>
    </row>
    <row r="221" spans="1:14" s="47" customFormat="1">
      <c r="A221" s="22"/>
      <c r="B221" s="4"/>
      <c r="C221" s="4"/>
      <c r="D221" s="23"/>
      <c r="E221" s="23"/>
      <c r="F221" s="24"/>
      <c r="G221" s="25"/>
      <c r="H221" s="26"/>
      <c r="I221" s="4"/>
      <c r="J221" s="26"/>
      <c r="K221" s="27"/>
      <c r="L221" s="35"/>
      <c r="M221" s="14"/>
      <c r="N221" s="2"/>
    </row>
    <row r="222" spans="1:14" s="47" customFormat="1">
      <c r="A222" s="22"/>
      <c r="B222" s="4"/>
      <c r="C222" s="4"/>
      <c r="D222" s="23"/>
      <c r="E222" s="23"/>
      <c r="F222" s="24"/>
      <c r="G222" s="25"/>
      <c r="H222" s="26"/>
      <c r="I222" s="4"/>
      <c r="J222" s="26"/>
      <c r="K222" s="27"/>
      <c r="L222" s="35"/>
      <c r="M222" s="14"/>
      <c r="N222" s="2"/>
    </row>
    <row r="223" spans="1:14" s="47" customFormat="1">
      <c r="A223" s="22"/>
      <c r="B223" s="4"/>
      <c r="C223" s="4"/>
      <c r="D223" s="23"/>
      <c r="E223" s="23"/>
      <c r="F223" s="24"/>
      <c r="G223" s="25"/>
      <c r="H223" s="26"/>
      <c r="I223" s="4"/>
      <c r="J223" s="26"/>
      <c r="K223" s="27"/>
      <c r="L223" s="35"/>
      <c r="M223" s="14"/>
      <c r="N223" s="2"/>
    </row>
    <row r="224" spans="1:14" s="47" customFormat="1">
      <c r="A224" s="22"/>
      <c r="B224" s="4"/>
      <c r="C224" s="4"/>
      <c r="D224" s="23"/>
      <c r="E224" s="23"/>
      <c r="F224" s="24"/>
      <c r="G224" s="25"/>
      <c r="H224" s="26"/>
      <c r="I224" s="4"/>
      <c r="J224" s="26"/>
      <c r="K224" s="27"/>
      <c r="L224" s="35"/>
      <c r="M224" s="14"/>
      <c r="N224" s="2"/>
    </row>
    <row r="225" spans="1:14" s="47" customFormat="1">
      <c r="A225" s="22"/>
      <c r="B225" s="4"/>
      <c r="C225" s="4"/>
      <c r="D225" s="23"/>
      <c r="E225" s="23"/>
      <c r="F225" s="24"/>
      <c r="G225" s="25"/>
      <c r="H225" s="26"/>
      <c r="I225" s="4"/>
      <c r="J225" s="26"/>
      <c r="K225" s="27"/>
      <c r="L225" s="35"/>
      <c r="M225" s="14"/>
      <c r="N225" s="2"/>
    </row>
    <row r="226" spans="1:14" s="47" customFormat="1">
      <c r="A226" s="22"/>
      <c r="B226" s="4"/>
      <c r="C226" s="4"/>
      <c r="D226" s="23"/>
      <c r="E226" s="23"/>
      <c r="F226" s="24"/>
      <c r="G226" s="25"/>
      <c r="H226" s="26"/>
      <c r="I226" s="4"/>
      <c r="J226" s="26"/>
      <c r="K226" s="27"/>
      <c r="L226" s="35"/>
      <c r="M226" s="14"/>
      <c r="N226" s="2"/>
    </row>
    <row r="227" spans="1:14" s="47" customFormat="1">
      <c r="A227" s="22"/>
      <c r="B227" s="4"/>
      <c r="C227" s="4"/>
      <c r="D227" s="23"/>
      <c r="E227" s="23"/>
      <c r="F227" s="24"/>
      <c r="G227" s="25"/>
      <c r="H227" s="26"/>
      <c r="I227" s="4"/>
      <c r="J227" s="26"/>
      <c r="K227" s="27"/>
      <c r="L227" s="35"/>
      <c r="M227" s="14"/>
      <c r="N227" s="2"/>
    </row>
    <row r="228" spans="1:14" s="47" customFormat="1">
      <c r="A228" s="22"/>
      <c r="B228" s="4"/>
      <c r="C228" s="4"/>
      <c r="D228" s="23"/>
      <c r="E228" s="23"/>
      <c r="F228" s="24"/>
      <c r="G228" s="25"/>
      <c r="H228" s="26"/>
      <c r="I228" s="4"/>
      <c r="J228" s="26"/>
      <c r="K228" s="27"/>
      <c r="L228" s="35"/>
      <c r="M228" s="14"/>
      <c r="N228" s="2"/>
    </row>
    <row r="229" spans="1:14" s="47" customFormat="1">
      <c r="A229" s="22"/>
      <c r="B229" s="4"/>
      <c r="C229" s="4"/>
      <c r="D229" s="23"/>
      <c r="E229" s="23"/>
      <c r="F229" s="24"/>
      <c r="G229" s="25"/>
      <c r="H229" s="26"/>
      <c r="I229" s="4"/>
      <c r="J229" s="26"/>
      <c r="K229" s="27"/>
      <c r="L229" s="35"/>
      <c r="M229" s="14"/>
      <c r="N229" s="2"/>
    </row>
    <row r="230" spans="1:14" s="47" customFormat="1">
      <c r="A230" s="22"/>
      <c r="B230" s="4"/>
      <c r="C230" s="4"/>
      <c r="D230" s="23"/>
      <c r="E230" s="23"/>
      <c r="F230" s="24"/>
      <c r="G230" s="25"/>
      <c r="H230" s="26"/>
      <c r="I230" s="4"/>
      <c r="J230" s="26"/>
      <c r="K230" s="27"/>
      <c r="L230" s="35"/>
      <c r="M230" s="14"/>
      <c r="N230" s="2"/>
    </row>
    <row r="231" spans="1:14" s="47" customFormat="1">
      <c r="A231" s="22"/>
      <c r="B231" s="4"/>
      <c r="C231" s="4"/>
      <c r="D231" s="23"/>
      <c r="E231" s="23"/>
      <c r="F231" s="24"/>
      <c r="G231" s="25"/>
      <c r="H231" s="26"/>
      <c r="I231" s="4"/>
      <c r="J231" s="26"/>
      <c r="K231" s="27"/>
      <c r="L231" s="35"/>
      <c r="M231" s="14"/>
      <c r="N231" s="2"/>
    </row>
    <row r="232" spans="1:14" s="47" customFormat="1">
      <c r="A232" s="22"/>
      <c r="B232" s="4"/>
      <c r="C232" s="4"/>
      <c r="D232" s="23"/>
      <c r="E232" s="23"/>
      <c r="F232" s="24"/>
      <c r="G232" s="25"/>
      <c r="H232" s="26"/>
      <c r="I232" s="4"/>
      <c r="J232" s="26"/>
      <c r="K232" s="27"/>
      <c r="L232" s="35"/>
      <c r="M232" s="14"/>
      <c r="N232" s="2"/>
    </row>
    <row r="233" spans="1:14" s="47" customFormat="1">
      <c r="A233" s="22"/>
      <c r="B233" s="4"/>
      <c r="C233" s="4"/>
      <c r="D233" s="23"/>
      <c r="E233" s="23"/>
      <c r="F233" s="24"/>
      <c r="G233" s="25"/>
      <c r="H233" s="26"/>
      <c r="I233" s="4"/>
      <c r="J233" s="26"/>
      <c r="K233" s="27"/>
      <c r="L233" s="35"/>
      <c r="M233" s="14"/>
      <c r="N233" s="2"/>
    </row>
    <row r="234" spans="1:14" s="47" customFormat="1">
      <c r="A234" s="22"/>
      <c r="B234" s="4"/>
      <c r="C234" s="4"/>
      <c r="D234" s="23"/>
      <c r="E234" s="23"/>
      <c r="F234" s="24"/>
      <c r="G234" s="25"/>
      <c r="H234" s="26"/>
      <c r="I234" s="4"/>
      <c r="J234" s="26"/>
      <c r="K234" s="27"/>
      <c r="L234" s="35"/>
      <c r="M234" s="14"/>
      <c r="N234" s="2"/>
    </row>
    <row r="235" spans="1:14" s="47" customFormat="1">
      <c r="A235" s="22"/>
      <c r="B235" s="4"/>
      <c r="C235" s="4"/>
      <c r="D235" s="23"/>
      <c r="E235" s="23"/>
      <c r="F235" s="24"/>
      <c r="G235" s="25"/>
      <c r="H235" s="26"/>
      <c r="I235" s="4"/>
      <c r="J235" s="26"/>
      <c r="K235" s="27"/>
      <c r="L235" s="35"/>
      <c r="M235" s="14"/>
      <c r="N235" s="2"/>
    </row>
    <row r="236" spans="1:14" s="47" customFormat="1">
      <c r="A236" s="22"/>
      <c r="B236" s="4"/>
      <c r="C236" s="4"/>
      <c r="D236" s="23"/>
      <c r="E236" s="23"/>
      <c r="F236" s="24"/>
      <c r="G236" s="25"/>
      <c r="H236" s="26"/>
      <c r="I236" s="4"/>
      <c r="J236" s="26"/>
      <c r="K236" s="27"/>
      <c r="L236" s="35"/>
      <c r="M236" s="14"/>
      <c r="N236" s="2"/>
    </row>
    <row r="237" spans="1:14" s="47" customFormat="1">
      <c r="A237" s="22"/>
      <c r="B237" s="4"/>
      <c r="C237" s="4"/>
      <c r="D237" s="23"/>
      <c r="E237" s="23"/>
      <c r="F237" s="24"/>
      <c r="G237" s="25"/>
      <c r="H237" s="26"/>
      <c r="I237" s="4"/>
      <c r="J237" s="26"/>
      <c r="K237" s="27"/>
      <c r="L237" s="35"/>
      <c r="M237" s="14"/>
      <c r="N237" s="2"/>
    </row>
    <row r="238" spans="1:14" s="47" customFormat="1" ht="17.25" thickBot="1">
      <c r="A238" s="28"/>
      <c r="B238" s="29"/>
      <c r="C238" s="29"/>
      <c r="D238" s="30"/>
      <c r="E238" s="30"/>
      <c r="F238" s="31"/>
      <c r="G238" s="32"/>
      <c r="H238" s="33"/>
      <c r="I238" s="29"/>
      <c r="J238" s="33"/>
      <c r="K238" s="34"/>
      <c r="L238" s="35"/>
      <c r="M238" s="14"/>
      <c r="N238" s="2"/>
    </row>
  </sheetData>
  <mergeCells count="32">
    <mergeCell ref="A74:N74"/>
    <mergeCell ref="I87:J87"/>
    <mergeCell ref="A76:G76"/>
    <mergeCell ref="H76:N76"/>
    <mergeCell ref="A77:C77"/>
    <mergeCell ref="F77:G77"/>
    <mergeCell ref="H77:J77"/>
    <mergeCell ref="M77:N77"/>
    <mergeCell ref="A6:C6"/>
    <mergeCell ref="H6:J6"/>
    <mergeCell ref="B7:C7"/>
    <mergeCell ref="I7:J7"/>
    <mergeCell ref="A39:N39"/>
    <mergeCell ref="I28:J28"/>
    <mergeCell ref="I32:J32"/>
    <mergeCell ref="A41:G41"/>
    <mergeCell ref="H41:N41"/>
    <mergeCell ref="B64:C64"/>
    <mergeCell ref="B61:C61"/>
    <mergeCell ref="B68:C68"/>
    <mergeCell ref="A42:C42"/>
    <mergeCell ref="F42:G42"/>
    <mergeCell ref="H42:J42"/>
    <mergeCell ref="M42:N42"/>
    <mergeCell ref="B49:C49"/>
    <mergeCell ref="A1:N1"/>
    <mergeCell ref="A3:G3"/>
    <mergeCell ref="H3:N3"/>
    <mergeCell ref="A4:C4"/>
    <mergeCell ref="F4:G4"/>
    <mergeCell ref="H4:J4"/>
    <mergeCell ref="M4:N4"/>
  </mergeCells>
  <phoneticPr fontId="24" type="noConversion"/>
  <printOptions horizontalCentered="1"/>
  <pageMargins left="0.25" right="0.23622047244094491" top="0.47" bottom="0.21" header="0.31496062992125984" footer="0.31496062992125984"/>
  <pageSetup paperSize="9" scale="85" orientation="landscape" r:id="rId1"/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2020-10-20T04:24:49Z</cp:lastPrinted>
  <dcterms:created xsi:type="dcterms:W3CDTF">2012-03-13T05:04:45Z</dcterms:created>
  <dcterms:modified xsi:type="dcterms:W3CDTF">2020-10-21T11:53:06Z</dcterms:modified>
</cp:coreProperties>
</file>